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35" yWindow="-75" windowWidth="10005" windowHeight="9960" activeTab="7"/>
  </bookViews>
  <sheets>
    <sheet name="овз 12-18" sheetId="1" r:id="rId1"/>
    <sheet name="овз 7-10" sheetId="2" r:id="rId2"/>
    <sheet name="инв 12-18" sheetId="3" r:id="rId3"/>
    <sheet name="бюджет" sheetId="4" r:id="rId4"/>
    <sheet name="гп" sheetId="5" r:id="rId5"/>
    <sheet name="пл дети" sheetId="6" r:id="rId6"/>
    <sheet name="пл сотр" sheetId="7" r:id="rId7"/>
    <sheet name="печать" sheetId="9" r:id="rId8"/>
  </sheets>
  <calcPr calcId="124519" refMode="R1C1"/>
</workbook>
</file>

<file path=xl/calcChain.xml><?xml version="1.0" encoding="utf-8"?>
<calcChain xmlns="http://schemas.openxmlformats.org/spreadsheetml/2006/main">
  <c r="I59" i="5"/>
  <c r="I45"/>
  <c r="J55"/>
  <c r="B53" i="9"/>
  <c r="C53"/>
  <c r="D53"/>
  <c r="E53"/>
  <c r="J59" i="5"/>
  <c r="K59"/>
  <c r="L59"/>
  <c r="M59"/>
  <c r="H10"/>
  <c r="G59" i="7"/>
  <c r="F59"/>
  <c r="E59"/>
  <c r="E60" s="1"/>
  <c r="E61" s="1"/>
  <c r="D59"/>
  <c r="D60" s="1"/>
  <c r="C59"/>
  <c r="N59" i="1"/>
  <c r="M59"/>
  <c r="L59"/>
  <c r="K59"/>
  <c r="J59"/>
  <c r="H59"/>
  <c r="G59"/>
  <c r="F59"/>
  <c r="E59"/>
  <c r="D59"/>
  <c r="C59"/>
  <c r="G60" s="1"/>
  <c r="I44"/>
  <c r="I8"/>
  <c r="I7"/>
  <c r="I6"/>
  <c r="I59" s="1"/>
  <c r="N59" i="3"/>
  <c r="M59"/>
  <c r="L59"/>
  <c r="K59"/>
  <c r="J59"/>
  <c r="H59"/>
  <c r="I44"/>
  <c r="I8"/>
  <c r="I7"/>
  <c r="I6"/>
  <c r="I59" s="1"/>
  <c r="H59" i="7" l="1"/>
  <c r="D61"/>
  <c r="H60"/>
  <c r="E59" i="2"/>
  <c r="D59" i="3"/>
  <c r="E59"/>
  <c r="F59"/>
  <c r="G59"/>
  <c r="G60" s="1"/>
  <c r="C59"/>
  <c r="I59" i="4"/>
  <c r="J59"/>
  <c r="K59"/>
  <c r="L59"/>
  <c r="M59"/>
  <c r="N59"/>
  <c r="L57" i="7"/>
  <c r="I56"/>
  <c r="J56" s="1"/>
  <c r="I57"/>
  <c r="J57" s="1"/>
  <c r="H53" i="9" s="1"/>
  <c r="I58" i="7"/>
  <c r="J58" s="1"/>
  <c r="I56" i="6"/>
  <c r="J56" s="1"/>
  <c r="I57"/>
  <c r="J57" s="1"/>
  <c r="G53" i="9" s="1"/>
  <c r="I58" i="6"/>
  <c r="J58" s="1"/>
  <c r="D59"/>
  <c r="D60" s="1"/>
  <c r="D61" s="1"/>
  <c r="E59"/>
  <c r="E60" s="1"/>
  <c r="E61" s="1"/>
  <c r="F59"/>
  <c r="H60" s="1"/>
  <c r="G59"/>
  <c r="C59"/>
  <c r="H59" s="1"/>
  <c r="U56" i="5"/>
  <c r="S56"/>
  <c r="L58" i="7" l="1"/>
  <c r="L56"/>
  <c r="R59" i="1"/>
  <c r="R59" i="3"/>
  <c r="F1" i="9"/>
  <c r="H1"/>
  <c r="G1"/>
  <c r="E1"/>
  <c r="D1"/>
  <c r="C1"/>
  <c r="B1"/>
  <c r="R57" i="5"/>
  <c r="R56"/>
  <c r="R55"/>
  <c r="R54"/>
  <c r="U54" s="1"/>
  <c r="R53"/>
  <c r="S53" s="1"/>
  <c r="S52"/>
  <c r="R52"/>
  <c r="U52" s="1"/>
  <c r="R51"/>
  <c r="S51" s="1"/>
  <c r="R50"/>
  <c r="U50" s="1"/>
  <c r="R49"/>
  <c r="S49" s="1"/>
  <c r="R48"/>
  <c r="U48" s="1"/>
  <c r="R47"/>
  <c r="S47" s="1"/>
  <c r="R46"/>
  <c r="U46" s="1"/>
  <c r="R45"/>
  <c r="S45" s="1"/>
  <c r="R44"/>
  <c r="U44" s="1"/>
  <c r="R43"/>
  <c r="S43" s="1"/>
  <c r="R42"/>
  <c r="U42" s="1"/>
  <c r="R41"/>
  <c r="S41" s="1"/>
  <c r="R40"/>
  <c r="U40" s="1"/>
  <c r="R39"/>
  <c r="S39" s="1"/>
  <c r="R38"/>
  <c r="U38" s="1"/>
  <c r="R37"/>
  <c r="S37" s="1"/>
  <c r="R36"/>
  <c r="U36" s="1"/>
  <c r="R35"/>
  <c r="S35" s="1"/>
  <c r="S34"/>
  <c r="R34"/>
  <c r="U34" s="1"/>
  <c r="R33"/>
  <c r="S33" s="1"/>
  <c r="R32"/>
  <c r="U32" s="1"/>
  <c r="R31"/>
  <c r="S31" s="1"/>
  <c r="R30"/>
  <c r="U30" s="1"/>
  <c r="R29"/>
  <c r="S29" s="1"/>
  <c r="S28"/>
  <c r="R28"/>
  <c r="U28" s="1"/>
  <c r="R27"/>
  <c r="S27" s="1"/>
  <c r="R26"/>
  <c r="U26" s="1"/>
  <c r="R25"/>
  <c r="S25" s="1"/>
  <c r="S24"/>
  <c r="R24"/>
  <c r="U24" s="1"/>
  <c r="R23"/>
  <c r="S23" s="1"/>
  <c r="R22"/>
  <c r="U22" s="1"/>
  <c r="R21"/>
  <c r="S21" s="1"/>
  <c r="R20"/>
  <c r="U20" s="1"/>
  <c r="R19"/>
  <c r="S19" s="1"/>
  <c r="S18"/>
  <c r="R18"/>
  <c r="U18" s="1"/>
  <c r="R17"/>
  <c r="S17" s="1"/>
  <c r="R16"/>
  <c r="U16" s="1"/>
  <c r="R15"/>
  <c r="S15" s="1"/>
  <c r="R14"/>
  <c r="U14" s="1"/>
  <c r="R13"/>
  <c r="S13" s="1"/>
  <c r="S12"/>
  <c r="R12"/>
  <c r="U12" s="1"/>
  <c r="R11"/>
  <c r="S11" s="1"/>
  <c r="R10"/>
  <c r="U10" s="1"/>
  <c r="R9"/>
  <c r="S9" s="1"/>
  <c r="R8"/>
  <c r="U8" s="1"/>
  <c r="R7"/>
  <c r="S7" s="1"/>
  <c r="R6"/>
  <c r="U6" s="1"/>
  <c r="R57" i="4"/>
  <c r="S57" s="1"/>
  <c r="R56"/>
  <c r="U56" s="1"/>
  <c r="R55"/>
  <c r="S55" s="1"/>
  <c r="E51" i="9" s="1"/>
  <c r="R54" i="4"/>
  <c r="U54" s="1"/>
  <c r="R53"/>
  <c r="S53" s="1"/>
  <c r="E49" i="9" s="1"/>
  <c r="S52" i="4"/>
  <c r="E48" i="9" s="1"/>
  <c r="R52" i="4"/>
  <c r="U52" s="1"/>
  <c r="R51"/>
  <c r="S51" s="1"/>
  <c r="E47" i="9" s="1"/>
  <c r="R50" i="4"/>
  <c r="U50" s="1"/>
  <c r="R49"/>
  <c r="S49" s="1"/>
  <c r="E45" i="9" s="1"/>
  <c r="R48" i="4"/>
  <c r="U48" s="1"/>
  <c r="R47"/>
  <c r="S47" s="1"/>
  <c r="E43" i="9" s="1"/>
  <c r="R46" i="4"/>
  <c r="U46" s="1"/>
  <c r="R43"/>
  <c r="S43" s="1"/>
  <c r="E39" i="9" s="1"/>
  <c r="R42" i="4"/>
  <c r="U42" s="1"/>
  <c r="R41"/>
  <c r="S41" s="1"/>
  <c r="E37" i="9" s="1"/>
  <c r="R40" i="4"/>
  <c r="U40" s="1"/>
  <c r="R39"/>
  <c r="S39" s="1"/>
  <c r="E35" i="9" s="1"/>
  <c r="S38" i="4"/>
  <c r="E34" i="9" s="1"/>
  <c r="R38" i="4"/>
  <c r="U38" s="1"/>
  <c r="R37"/>
  <c r="S37" s="1"/>
  <c r="E33" i="9" s="1"/>
  <c r="R36" i="4"/>
  <c r="U36" s="1"/>
  <c r="R35"/>
  <c r="S35" s="1"/>
  <c r="E31" i="9" s="1"/>
  <c r="R34" i="4"/>
  <c r="U34" s="1"/>
  <c r="R33"/>
  <c r="S33" s="1"/>
  <c r="E29" i="9" s="1"/>
  <c r="R32" i="4"/>
  <c r="U32" s="1"/>
  <c r="R31"/>
  <c r="S31" s="1"/>
  <c r="E27" i="9" s="1"/>
  <c r="R30" i="4"/>
  <c r="U30" s="1"/>
  <c r="R29"/>
  <c r="S29" s="1"/>
  <c r="E25" i="9" s="1"/>
  <c r="S28" i="4"/>
  <c r="E24" i="9" s="1"/>
  <c r="R28" i="4"/>
  <c r="U28" s="1"/>
  <c r="R27"/>
  <c r="S27" s="1"/>
  <c r="E23" i="9" s="1"/>
  <c r="R26" i="4"/>
  <c r="U26" s="1"/>
  <c r="R25"/>
  <c r="S25" s="1"/>
  <c r="E21" i="9" s="1"/>
  <c r="R24" i="4"/>
  <c r="U24" s="1"/>
  <c r="R23"/>
  <c r="S23" s="1"/>
  <c r="E19" i="9" s="1"/>
  <c r="R22" i="4"/>
  <c r="U22" s="1"/>
  <c r="R21"/>
  <c r="S21" s="1"/>
  <c r="E17" i="9" s="1"/>
  <c r="R20" i="4"/>
  <c r="U20" s="1"/>
  <c r="R19"/>
  <c r="S19" s="1"/>
  <c r="E15" i="9" s="1"/>
  <c r="R18" i="4"/>
  <c r="U18" s="1"/>
  <c r="R17"/>
  <c r="S17" s="1"/>
  <c r="E13" i="9" s="1"/>
  <c r="R15" i="4"/>
  <c r="S15" s="1"/>
  <c r="E11" i="9" s="1"/>
  <c r="R14" i="4"/>
  <c r="U14" s="1"/>
  <c r="R13"/>
  <c r="S13" s="1"/>
  <c r="E9" i="9" s="1"/>
  <c r="R12" i="4"/>
  <c r="U12" s="1"/>
  <c r="R11"/>
  <c r="S11" s="1"/>
  <c r="E7" i="9" s="1"/>
  <c r="R10" i="4"/>
  <c r="U10" s="1"/>
  <c r="R9"/>
  <c r="S9" s="1"/>
  <c r="E5" i="9" s="1"/>
  <c r="R57" i="3"/>
  <c r="S57" s="1"/>
  <c r="R56"/>
  <c r="U56" s="1"/>
  <c r="R55"/>
  <c r="S55" s="1"/>
  <c r="R54"/>
  <c r="U54" s="1"/>
  <c r="R53"/>
  <c r="S53" s="1"/>
  <c r="R52"/>
  <c r="U52" s="1"/>
  <c r="R51"/>
  <c r="S51" s="1"/>
  <c r="R50"/>
  <c r="U50" s="1"/>
  <c r="R49"/>
  <c r="S49" s="1"/>
  <c r="R48"/>
  <c r="U48" s="1"/>
  <c r="R47"/>
  <c r="S47" s="1"/>
  <c r="R46"/>
  <c r="U46" s="1"/>
  <c r="R43"/>
  <c r="S43" s="1"/>
  <c r="R42"/>
  <c r="U42" s="1"/>
  <c r="R41"/>
  <c r="S41" s="1"/>
  <c r="R40"/>
  <c r="U40" s="1"/>
  <c r="R39"/>
  <c r="S39" s="1"/>
  <c r="R38"/>
  <c r="U38" s="1"/>
  <c r="R37"/>
  <c r="S37" s="1"/>
  <c r="R36"/>
  <c r="U36" s="1"/>
  <c r="R35"/>
  <c r="S35" s="1"/>
  <c r="R34"/>
  <c r="U34" s="1"/>
  <c r="R33"/>
  <c r="S33" s="1"/>
  <c r="R32"/>
  <c r="U32" s="1"/>
  <c r="R31"/>
  <c r="S31" s="1"/>
  <c r="R30"/>
  <c r="U30" s="1"/>
  <c r="R29"/>
  <c r="S29" s="1"/>
  <c r="R28"/>
  <c r="U28" s="1"/>
  <c r="R27"/>
  <c r="S27" s="1"/>
  <c r="R26"/>
  <c r="U26" s="1"/>
  <c r="R25"/>
  <c r="S25" s="1"/>
  <c r="R24"/>
  <c r="U24" s="1"/>
  <c r="R23"/>
  <c r="S23" s="1"/>
  <c r="R22"/>
  <c r="U22" s="1"/>
  <c r="R21"/>
  <c r="S21" s="1"/>
  <c r="R20"/>
  <c r="U20" s="1"/>
  <c r="R19"/>
  <c r="S19" s="1"/>
  <c r="R18"/>
  <c r="U18" s="1"/>
  <c r="R17"/>
  <c r="S17" s="1"/>
  <c r="R15"/>
  <c r="S15" s="1"/>
  <c r="R14"/>
  <c r="U14" s="1"/>
  <c r="R13"/>
  <c r="S13" s="1"/>
  <c r="R12"/>
  <c r="U12" s="1"/>
  <c r="R11"/>
  <c r="S11" s="1"/>
  <c r="R10"/>
  <c r="U10" s="1"/>
  <c r="R9"/>
  <c r="S9" s="1"/>
  <c r="R57" i="2"/>
  <c r="S57" s="1"/>
  <c r="R56"/>
  <c r="U56" s="1"/>
  <c r="R55"/>
  <c r="S55" s="1"/>
  <c r="R54"/>
  <c r="U54" s="1"/>
  <c r="R53"/>
  <c r="S53" s="1"/>
  <c r="S52"/>
  <c r="R52"/>
  <c r="U52" s="1"/>
  <c r="R51"/>
  <c r="S51" s="1"/>
  <c r="R50"/>
  <c r="U50" s="1"/>
  <c r="R49"/>
  <c r="S49" s="1"/>
  <c r="R48"/>
  <c r="U48" s="1"/>
  <c r="R47"/>
  <c r="S47" s="1"/>
  <c r="R46"/>
  <c r="U46" s="1"/>
  <c r="R45"/>
  <c r="S45" s="1"/>
  <c r="R44"/>
  <c r="U44" s="1"/>
  <c r="R43"/>
  <c r="S43" s="1"/>
  <c r="R42"/>
  <c r="U42" s="1"/>
  <c r="R41"/>
  <c r="S41" s="1"/>
  <c r="S40"/>
  <c r="R40"/>
  <c r="U40" s="1"/>
  <c r="R39"/>
  <c r="S39" s="1"/>
  <c r="R38"/>
  <c r="U38" s="1"/>
  <c r="R37"/>
  <c r="S37" s="1"/>
  <c r="R36"/>
  <c r="U36" s="1"/>
  <c r="R35"/>
  <c r="S35" s="1"/>
  <c r="R34"/>
  <c r="U34" s="1"/>
  <c r="R33"/>
  <c r="S33" s="1"/>
  <c r="R32"/>
  <c r="U32" s="1"/>
  <c r="R31"/>
  <c r="S31" s="1"/>
  <c r="S30"/>
  <c r="R30"/>
  <c r="U30" s="1"/>
  <c r="R29"/>
  <c r="S29" s="1"/>
  <c r="R28"/>
  <c r="U28" s="1"/>
  <c r="R27"/>
  <c r="S27" s="1"/>
  <c r="R26"/>
  <c r="U26" s="1"/>
  <c r="R25"/>
  <c r="S25" s="1"/>
  <c r="R24"/>
  <c r="U24" s="1"/>
  <c r="R23"/>
  <c r="S23" s="1"/>
  <c r="R22"/>
  <c r="U22" s="1"/>
  <c r="R21"/>
  <c r="S21" s="1"/>
  <c r="S20"/>
  <c r="R20"/>
  <c r="U20" s="1"/>
  <c r="R19"/>
  <c r="S19" s="1"/>
  <c r="R18"/>
  <c r="U18" s="1"/>
  <c r="R17"/>
  <c r="S17" s="1"/>
  <c r="R16"/>
  <c r="U16" s="1"/>
  <c r="R15"/>
  <c r="S15" s="1"/>
  <c r="R14"/>
  <c r="U14" s="1"/>
  <c r="R13"/>
  <c r="S13" s="1"/>
  <c r="R12"/>
  <c r="U12" s="1"/>
  <c r="R11"/>
  <c r="S11" s="1"/>
  <c r="R10"/>
  <c r="U10" s="1"/>
  <c r="R9"/>
  <c r="S9" s="1"/>
  <c r="S8"/>
  <c r="R8"/>
  <c r="U8" s="1"/>
  <c r="R7"/>
  <c r="S7" s="1"/>
  <c r="R6"/>
  <c r="U6" s="1"/>
  <c r="R57" i="1"/>
  <c r="S57" s="1"/>
  <c r="R8"/>
  <c r="S8" s="1"/>
  <c r="R9"/>
  <c r="S9" s="1"/>
  <c r="R10"/>
  <c r="U10" s="1"/>
  <c r="R11"/>
  <c r="U11" s="1"/>
  <c r="R12"/>
  <c r="S12" s="1"/>
  <c r="R13"/>
  <c r="S13" s="1"/>
  <c r="R14"/>
  <c r="U14" s="1"/>
  <c r="R15"/>
  <c r="U15" s="1"/>
  <c r="R16"/>
  <c r="S16" s="1"/>
  <c r="R17"/>
  <c r="S17" s="1"/>
  <c r="R18"/>
  <c r="U18" s="1"/>
  <c r="R19"/>
  <c r="U19" s="1"/>
  <c r="R20"/>
  <c r="S20" s="1"/>
  <c r="R21"/>
  <c r="S21" s="1"/>
  <c r="R22"/>
  <c r="U22" s="1"/>
  <c r="R23"/>
  <c r="U23" s="1"/>
  <c r="R24"/>
  <c r="S24" s="1"/>
  <c r="R25"/>
  <c r="S25" s="1"/>
  <c r="R26"/>
  <c r="U26" s="1"/>
  <c r="R27"/>
  <c r="U27" s="1"/>
  <c r="R28"/>
  <c r="S28" s="1"/>
  <c r="R29"/>
  <c r="S29" s="1"/>
  <c r="R30"/>
  <c r="U30" s="1"/>
  <c r="R31"/>
  <c r="U31" s="1"/>
  <c r="R32"/>
  <c r="S32" s="1"/>
  <c r="R33"/>
  <c r="S33" s="1"/>
  <c r="R34"/>
  <c r="U34" s="1"/>
  <c r="R35"/>
  <c r="U35" s="1"/>
  <c r="R36"/>
  <c r="S36" s="1"/>
  <c r="R37"/>
  <c r="S37" s="1"/>
  <c r="R38"/>
  <c r="U38" s="1"/>
  <c r="R39"/>
  <c r="U39" s="1"/>
  <c r="R40"/>
  <c r="S40" s="1"/>
  <c r="R41"/>
  <c r="S41" s="1"/>
  <c r="R42"/>
  <c r="U42" s="1"/>
  <c r="R43"/>
  <c r="U43" s="1"/>
  <c r="R46"/>
  <c r="U46" s="1"/>
  <c r="R47"/>
  <c r="U47" s="1"/>
  <c r="R48"/>
  <c r="S48" s="1"/>
  <c r="R49"/>
  <c r="S49" s="1"/>
  <c r="R50"/>
  <c r="U50" s="1"/>
  <c r="R51"/>
  <c r="U51" s="1"/>
  <c r="R52"/>
  <c r="S52" s="1"/>
  <c r="R53"/>
  <c r="S53" s="1"/>
  <c r="R54"/>
  <c r="U54" s="1"/>
  <c r="R55"/>
  <c r="U55" s="1"/>
  <c r="R56"/>
  <c r="S56" s="1"/>
  <c r="S11"/>
  <c r="S19"/>
  <c r="S27"/>
  <c r="S35"/>
  <c r="S43"/>
  <c r="S51"/>
  <c r="H59" i="4"/>
  <c r="R59" s="1"/>
  <c r="R45"/>
  <c r="S45" s="1"/>
  <c r="E41" i="9" s="1"/>
  <c r="I44" i="4"/>
  <c r="R44" s="1"/>
  <c r="R16"/>
  <c r="I8"/>
  <c r="R8" s="1"/>
  <c r="I7"/>
  <c r="R7" s="1"/>
  <c r="S7" s="1"/>
  <c r="E3" i="9" s="1"/>
  <c r="I6" i="4"/>
  <c r="R45" i="3"/>
  <c r="S45" s="1"/>
  <c r="R44"/>
  <c r="R16"/>
  <c r="R8"/>
  <c r="R7"/>
  <c r="S7" s="1"/>
  <c r="R6"/>
  <c r="U6" s="1"/>
  <c r="R45" i="1"/>
  <c r="R44"/>
  <c r="R7"/>
  <c r="D59" i="2"/>
  <c r="U57" i="5" l="1"/>
  <c r="S57"/>
  <c r="F53" i="9" s="1"/>
  <c r="I53" s="1"/>
  <c r="S55" i="5"/>
  <c r="F51" i="9" s="1"/>
  <c r="U55" i="5"/>
  <c r="S28" i="3"/>
  <c r="S12"/>
  <c r="S18"/>
  <c r="S40"/>
  <c r="S14" i="2"/>
  <c r="S24"/>
  <c r="S36"/>
  <c r="S46"/>
  <c r="S56"/>
  <c r="S55" i="1"/>
  <c r="S47"/>
  <c r="S39"/>
  <c r="S31"/>
  <c r="S23"/>
  <c r="S15"/>
  <c r="S52" i="3"/>
  <c r="S24"/>
  <c r="S34"/>
  <c r="S48"/>
  <c r="S12" i="4"/>
  <c r="E8" i="9" s="1"/>
  <c r="S22" i="4"/>
  <c r="E18" i="9" s="1"/>
  <c r="S32" i="4"/>
  <c r="E28" i="9" s="1"/>
  <c r="S46" i="4"/>
  <c r="E42" i="9" s="1"/>
  <c r="S56" i="4"/>
  <c r="E52" i="9" s="1"/>
  <c r="S40" i="5"/>
  <c r="S50" i="1"/>
  <c r="S46"/>
  <c r="S42"/>
  <c r="S38"/>
  <c r="B34" i="9" s="1"/>
  <c r="S34" i="1"/>
  <c r="S30"/>
  <c r="B26" i="9" s="1"/>
  <c r="S26" i="1"/>
  <c r="S22"/>
  <c r="B18" i="9" s="1"/>
  <c r="S18" i="1"/>
  <c r="S14"/>
  <c r="B10" i="9" s="1"/>
  <c r="S10" i="1"/>
  <c r="S6" i="2"/>
  <c r="C2" i="9" s="1"/>
  <c r="S12" i="2"/>
  <c r="C8" i="9" s="1"/>
  <c r="S16" i="2"/>
  <c r="S22"/>
  <c r="S28"/>
  <c r="S32"/>
  <c r="S38"/>
  <c r="S44"/>
  <c r="S48"/>
  <c r="S54"/>
  <c r="S10" i="3"/>
  <c r="S20"/>
  <c r="S26"/>
  <c r="S32"/>
  <c r="S36"/>
  <c r="S42"/>
  <c r="S50"/>
  <c r="S56"/>
  <c r="S14" i="4"/>
  <c r="E10" i="9" s="1"/>
  <c r="S20" i="4"/>
  <c r="E16" i="9" s="1"/>
  <c r="S24" i="4"/>
  <c r="E20" i="9" s="1"/>
  <c r="S30" i="4"/>
  <c r="E26" i="9" s="1"/>
  <c r="S36" i="4"/>
  <c r="E32" i="9" s="1"/>
  <c r="S40" i="4"/>
  <c r="E36" i="9" s="1"/>
  <c r="S48" i="4"/>
  <c r="E44" i="9" s="1"/>
  <c r="S54" i="4"/>
  <c r="E50" i="9" s="1"/>
  <c r="S8" i="5"/>
  <c r="S16"/>
  <c r="S20"/>
  <c r="S26"/>
  <c r="S32"/>
  <c r="S36"/>
  <c r="F32" i="9" s="1"/>
  <c r="S48" i="5"/>
  <c r="S54" i="1"/>
  <c r="S44" i="5"/>
  <c r="S10"/>
  <c r="F6" i="9" s="1"/>
  <c r="S7" i="1"/>
  <c r="U7"/>
  <c r="S45"/>
  <c r="U45"/>
  <c r="S44"/>
  <c r="B40" i="9" s="1"/>
  <c r="U44" i="1"/>
  <c r="U16" i="3"/>
  <c r="S16"/>
  <c r="U8" i="4"/>
  <c r="S8"/>
  <c r="E4" i="9" s="1"/>
  <c r="U8" i="3"/>
  <c r="S8"/>
  <c r="U44" i="4"/>
  <c r="S44"/>
  <c r="E40" i="9" s="1"/>
  <c r="U16" i="4"/>
  <c r="S16"/>
  <c r="E12" i="9" s="1"/>
  <c r="U44" i="3"/>
  <c r="S44"/>
  <c r="U56" i="1"/>
  <c r="U52"/>
  <c r="U48"/>
  <c r="U40"/>
  <c r="U36"/>
  <c r="U32"/>
  <c r="U28"/>
  <c r="U24"/>
  <c r="U20"/>
  <c r="U16"/>
  <c r="U12"/>
  <c r="U8"/>
  <c r="S42" i="5"/>
  <c r="S50"/>
  <c r="U53" i="1"/>
  <c r="U49"/>
  <c r="U41"/>
  <c r="U37"/>
  <c r="U33"/>
  <c r="U29"/>
  <c r="U25"/>
  <c r="U21"/>
  <c r="U17"/>
  <c r="U13"/>
  <c r="U9"/>
  <c r="R6" i="4"/>
  <c r="U57" i="1"/>
  <c r="S10" i="2"/>
  <c r="S18"/>
  <c r="S26"/>
  <c r="S34"/>
  <c r="C30" i="9" s="1"/>
  <c r="S42" i="2"/>
  <c r="S50"/>
  <c r="S6" i="3"/>
  <c r="S14"/>
  <c r="S22"/>
  <c r="S30"/>
  <c r="S38"/>
  <c r="S46"/>
  <c r="S54"/>
  <c r="S10" i="4"/>
  <c r="E6" i="9" s="1"/>
  <c r="S18" i="4"/>
  <c r="E14" i="9" s="1"/>
  <c r="S26" i="4"/>
  <c r="E22" i="9" s="1"/>
  <c r="S34" i="4"/>
  <c r="E30" i="9" s="1"/>
  <c r="S42" i="4"/>
  <c r="E38" i="9" s="1"/>
  <c r="S50" i="4"/>
  <c r="E46" i="9" s="1"/>
  <c r="S6" i="5"/>
  <c r="F2" i="9" s="1"/>
  <c r="S14" i="5"/>
  <c r="F10" i="9" s="1"/>
  <c r="S22" i="5"/>
  <c r="S30"/>
  <c r="S38"/>
  <c r="S46"/>
  <c r="F42" i="9" s="1"/>
  <c r="S54" i="5"/>
  <c r="I1" i="9"/>
  <c r="U7" i="5"/>
  <c r="U9"/>
  <c r="U11"/>
  <c r="U13"/>
  <c r="U15"/>
  <c r="U17"/>
  <c r="U19"/>
  <c r="U21"/>
  <c r="U23"/>
  <c r="U25"/>
  <c r="U27"/>
  <c r="U29"/>
  <c r="U31"/>
  <c r="U33"/>
  <c r="U35"/>
  <c r="U37"/>
  <c r="U39"/>
  <c r="U41"/>
  <c r="U43"/>
  <c r="U45"/>
  <c r="U47"/>
  <c r="U49"/>
  <c r="U51"/>
  <c r="U53"/>
  <c r="U7" i="4"/>
  <c r="U9"/>
  <c r="U11"/>
  <c r="U13"/>
  <c r="U15"/>
  <c r="U17"/>
  <c r="U19"/>
  <c r="U21"/>
  <c r="U23"/>
  <c r="U25"/>
  <c r="U27"/>
  <c r="U29"/>
  <c r="U31"/>
  <c r="U33"/>
  <c r="U35"/>
  <c r="U37"/>
  <c r="U39"/>
  <c r="U41"/>
  <c r="U43"/>
  <c r="U45"/>
  <c r="U47"/>
  <c r="U49"/>
  <c r="U51"/>
  <c r="U53"/>
  <c r="U55"/>
  <c r="U57"/>
  <c r="U7" i="3"/>
  <c r="U9"/>
  <c r="U11"/>
  <c r="U13"/>
  <c r="U15"/>
  <c r="U17"/>
  <c r="U19"/>
  <c r="U21"/>
  <c r="U23"/>
  <c r="U25"/>
  <c r="U27"/>
  <c r="U29"/>
  <c r="U31"/>
  <c r="U33"/>
  <c r="U35"/>
  <c r="U37"/>
  <c r="U39"/>
  <c r="U41"/>
  <c r="U43"/>
  <c r="U45"/>
  <c r="U47"/>
  <c r="U49"/>
  <c r="U51"/>
  <c r="U53"/>
  <c r="U55"/>
  <c r="U57"/>
  <c r="U7" i="2"/>
  <c r="U9"/>
  <c r="U11"/>
  <c r="U13"/>
  <c r="U15"/>
  <c r="U17"/>
  <c r="U19"/>
  <c r="U21"/>
  <c r="U23"/>
  <c r="U25"/>
  <c r="U27"/>
  <c r="U29"/>
  <c r="U31"/>
  <c r="U33"/>
  <c r="U35"/>
  <c r="U37"/>
  <c r="U39"/>
  <c r="U41"/>
  <c r="U43"/>
  <c r="U45"/>
  <c r="U47"/>
  <c r="U49"/>
  <c r="U51"/>
  <c r="U53"/>
  <c r="U55"/>
  <c r="U57"/>
  <c r="L56" i="6"/>
  <c r="I55"/>
  <c r="L55" s="1"/>
  <c r="I54"/>
  <c r="L54" s="1"/>
  <c r="I53"/>
  <c r="L53" s="1"/>
  <c r="I52"/>
  <c r="L52" s="1"/>
  <c r="I51"/>
  <c r="L51" s="1"/>
  <c r="I50"/>
  <c r="L50" s="1"/>
  <c r="I49"/>
  <c r="L49" s="1"/>
  <c r="I48"/>
  <c r="L48" s="1"/>
  <c r="I47"/>
  <c r="L47" s="1"/>
  <c r="I46"/>
  <c r="L46" s="1"/>
  <c r="I45"/>
  <c r="L45" s="1"/>
  <c r="I44"/>
  <c r="L44" s="1"/>
  <c r="I43"/>
  <c r="L43" s="1"/>
  <c r="I42"/>
  <c r="L42" s="1"/>
  <c r="J41"/>
  <c r="I41"/>
  <c r="L41" s="1"/>
  <c r="I40"/>
  <c r="L40" s="1"/>
  <c r="I39"/>
  <c r="L39" s="1"/>
  <c r="I38"/>
  <c r="L38" s="1"/>
  <c r="I37"/>
  <c r="L37" s="1"/>
  <c r="I36"/>
  <c r="L36" s="1"/>
  <c r="I35"/>
  <c r="J35" s="1"/>
  <c r="G31" i="9" s="1"/>
  <c r="I34" i="6"/>
  <c r="L34" s="1"/>
  <c r="I33"/>
  <c r="L33" s="1"/>
  <c r="I32"/>
  <c r="L32" s="1"/>
  <c r="I31"/>
  <c r="L31" s="1"/>
  <c r="I30"/>
  <c r="L30" s="1"/>
  <c r="I29"/>
  <c r="L29" s="1"/>
  <c r="I28"/>
  <c r="L28" s="1"/>
  <c r="J27"/>
  <c r="G23" i="9" s="1"/>
  <c r="I27" i="6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J15"/>
  <c r="G11" i="9" s="1"/>
  <c r="I15" i="6"/>
  <c r="L15" s="1"/>
  <c r="I14"/>
  <c r="L14" s="1"/>
  <c r="I13"/>
  <c r="J13" s="1"/>
  <c r="G9" i="9" s="1"/>
  <c r="I12" i="6"/>
  <c r="L12" s="1"/>
  <c r="I11"/>
  <c r="J11" s="1"/>
  <c r="G7" i="9" s="1"/>
  <c r="J10" i="6"/>
  <c r="I10"/>
  <c r="L10" s="1"/>
  <c r="I9"/>
  <c r="J9" s="1"/>
  <c r="G5" i="9" s="1"/>
  <c r="I8" i="6"/>
  <c r="L8" s="1"/>
  <c r="I7"/>
  <c r="J7" s="1"/>
  <c r="G3" i="9" s="1"/>
  <c r="I6" i="6"/>
  <c r="L6" s="1"/>
  <c r="C3" i="9"/>
  <c r="C5"/>
  <c r="C7"/>
  <c r="C9"/>
  <c r="C11"/>
  <c r="C13"/>
  <c r="C15"/>
  <c r="C17"/>
  <c r="C19"/>
  <c r="C21"/>
  <c r="C23"/>
  <c r="C25"/>
  <c r="C27"/>
  <c r="C29"/>
  <c r="C31"/>
  <c r="C33"/>
  <c r="C37"/>
  <c r="C39"/>
  <c r="C41"/>
  <c r="C43"/>
  <c r="C45"/>
  <c r="C47"/>
  <c r="C49"/>
  <c r="C51"/>
  <c r="F5"/>
  <c r="F7"/>
  <c r="F8"/>
  <c r="F11"/>
  <c r="F13"/>
  <c r="F29"/>
  <c r="F30"/>
  <c r="F31"/>
  <c r="F33"/>
  <c r="F35"/>
  <c r="F37"/>
  <c r="F39"/>
  <c r="F41"/>
  <c r="F48"/>
  <c r="F49"/>
  <c r="F52"/>
  <c r="C6"/>
  <c r="C10"/>
  <c r="C32"/>
  <c r="C35"/>
  <c r="C42"/>
  <c r="C48"/>
  <c r="C52"/>
  <c r="B4"/>
  <c r="B6"/>
  <c r="B8"/>
  <c r="B12"/>
  <c r="B14"/>
  <c r="B16"/>
  <c r="B20"/>
  <c r="B22"/>
  <c r="B24"/>
  <c r="B28"/>
  <c r="B30"/>
  <c r="B32"/>
  <c r="B36"/>
  <c r="B38"/>
  <c r="B42"/>
  <c r="B44"/>
  <c r="B46"/>
  <c r="B48"/>
  <c r="B50"/>
  <c r="B52"/>
  <c r="R6" i="1"/>
  <c r="U6" s="1"/>
  <c r="I55" i="7"/>
  <c r="I54"/>
  <c r="L54" s="1"/>
  <c r="I53"/>
  <c r="J53" s="1"/>
  <c r="H49" i="9" s="1"/>
  <c r="I52" i="7"/>
  <c r="L52" s="1"/>
  <c r="I51"/>
  <c r="J51" s="1"/>
  <c r="H47" i="9" s="1"/>
  <c r="I50" i="7"/>
  <c r="L50" s="1"/>
  <c r="I49"/>
  <c r="J49" s="1"/>
  <c r="H45" i="9" s="1"/>
  <c r="I48" i="7"/>
  <c r="L48" s="1"/>
  <c r="I47"/>
  <c r="J47" s="1"/>
  <c r="H43" i="9" s="1"/>
  <c r="I46" i="7"/>
  <c r="L46" s="1"/>
  <c r="I45"/>
  <c r="J45" s="1"/>
  <c r="H41" i="9" s="1"/>
  <c r="I44" i="7"/>
  <c r="L44" s="1"/>
  <c r="I43"/>
  <c r="J43" s="1"/>
  <c r="H39" i="9" s="1"/>
  <c r="I42" i="7"/>
  <c r="L42" s="1"/>
  <c r="I41"/>
  <c r="J41" s="1"/>
  <c r="H37" i="9" s="1"/>
  <c r="I40" i="7"/>
  <c r="L40" s="1"/>
  <c r="I39"/>
  <c r="J39" s="1"/>
  <c r="H35" i="9" s="1"/>
  <c r="I38" i="7"/>
  <c r="L38" s="1"/>
  <c r="I37"/>
  <c r="J37" s="1"/>
  <c r="H33" i="9" s="1"/>
  <c r="I36" i="7"/>
  <c r="L36" s="1"/>
  <c r="I35"/>
  <c r="J35" s="1"/>
  <c r="H31" i="9" s="1"/>
  <c r="I34" i="7"/>
  <c r="L34" s="1"/>
  <c r="I33"/>
  <c r="J33" s="1"/>
  <c r="H29" i="9" s="1"/>
  <c r="I32" i="7"/>
  <c r="L32" s="1"/>
  <c r="I31"/>
  <c r="J31" s="1"/>
  <c r="H27" i="9" s="1"/>
  <c r="I30" i="7"/>
  <c r="L30" s="1"/>
  <c r="I29"/>
  <c r="J29" s="1"/>
  <c r="H25" i="9" s="1"/>
  <c r="I28" i="7"/>
  <c r="L28" s="1"/>
  <c r="I27"/>
  <c r="J27" s="1"/>
  <c r="H23" i="9" s="1"/>
  <c r="I26" i="7"/>
  <c r="L26" s="1"/>
  <c r="I25"/>
  <c r="J25" s="1"/>
  <c r="H21" i="9" s="1"/>
  <c r="I24" i="7"/>
  <c r="L24" s="1"/>
  <c r="I23"/>
  <c r="J23" s="1"/>
  <c r="H19" i="9" s="1"/>
  <c r="I22" i="7"/>
  <c r="L22" s="1"/>
  <c r="I21"/>
  <c r="J21" s="1"/>
  <c r="H17" i="9" s="1"/>
  <c r="I20" i="7"/>
  <c r="L20" s="1"/>
  <c r="I19"/>
  <c r="J19" s="1"/>
  <c r="H15" i="9" s="1"/>
  <c r="I18" i="7"/>
  <c r="L18" s="1"/>
  <c r="I17"/>
  <c r="J17" s="1"/>
  <c r="H13" i="9" s="1"/>
  <c r="I16" i="7"/>
  <c r="L16" s="1"/>
  <c r="I15"/>
  <c r="J15" s="1"/>
  <c r="H11" i="9" s="1"/>
  <c r="I14" i="7"/>
  <c r="L14" s="1"/>
  <c r="I13"/>
  <c r="J13" s="1"/>
  <c r="H9" i="9" s="1"/>
  <c r="I12" i="7"/>
  <c r="L12" s="1"/>
  <c r="I11"/>
  <c r="J11" s="1"/>
  <c r="H7" i="9" s="1"/>
  <c r="I10" i="7"/>
  <c r="L10" s="1"/>
  <c r="I9"/>
  <c r="J9" s="1"/>
  <c r="H5" i="9" s="1"/>
  <c r="I8" i="7"/>
  <c r="L8" s="1"/>
  <c r="I7"/>
  <c r="J7" s="1"/>
  <c r="H3" i="9" s="1"/>
  <c r="I6" i="7"/>
  <c r="L6" s="1"/>
  <c r="G37" i="9"/>
  <c r="F59" i="2"/>
  <c r="J59" s="1"/>
  <c r="C59"/>
  <c r="Q59" i="5"/>
  <c r="P59"/>
  <c r="O59"/>
  <c r="N59"/>
  <c r="H59"/>
  <c r="G59"/>
  <c r="F59"/>
  <c r="E59"/>
  <c r="D59"/>
  <c r="C58"/>
  <c r="R58" s="1"/>
  <c r="J55" i="7" l="1"/>
  <c r="H51" i="9" s="1"/>
  <c r="L55" i="7"/>
  <c r="S58" i="5"/>
  <c r="U58"/>
  <c r="R59"/>
  <c r="J12" i="7"/>
  <c r="H8" i="9" s="1"/>
  <c r="J36" i="7"/>
  <c r="H32" i="9" s="1"/>
  <c r="H52"/>
  <c r="J24" i="7"/>
  <c r="H20" i="9" s="1"/>
  <c r="J44" i="7"/>
  <c r="H40" i="9" s="1"/>
  <c r="J51" i="6"/>
  <c r="G47" i="9" s="1"/>
  <c r="J21" i="6"/>
  <c r="G17" i="9" s="1"/>
  <c r="J31" i="6"/>
  <c r="G27" i="9" s="1"/>
  <c r="J45" i="6"/>
  <c r="G41" i="9" s="1"/>
  <c r="J8" i="7"/>
  <c r="H4" i="9" s="1"/>
  <c r="J20" i="7"/>
  <c r="H16" i="9" s="1"/>
  <c r="J28" i="7"/>
  <c r="H24" i="9" s="1"/>
  <c r="J40" i="7"/>
  <c r="H36" i="9" s="1"/>
  <c r="J52" i="7"/>
  <c r="H48" i="9" s="1"/>
  <c r="J6" i="6"/>
  <c r="G2" i="9" s="1"/>
  <c r="J19" i="6"/>
  <c r="G15" i="9" s="1"/>
  <c r="J23" i="6"/>
  <c r="G19" i="9" s="1"/>
  <c r="J29" i="6"/>
  <c r="G25" i="9" s="1"/>
  <c r="J37" i="6"/>
  <c r="G33" i="9" s="1"/>
  <c r="J43" i="6"/>
  <c r="G39" i="9" s="1"/>
  <c r="J49" i="6"/>
  <c r="G45" i="9" s="1"/>
  <c r="J53" i="6"/>
  <c r="G49" i="9" s="1"/>
  <c r="U6" i="4"/>
  <c r="S6"/>
  <c r="E2" i="9" s="1"/>
  <c r="J16" i="7"/>
  <c r="H12" i="9" s="1"/>
  <c r="J32" i="7"/>
  <c r="H28" i="9" s="1"/>
  <c r="J48" i="7"/>
  <c r="H44" i="9" s="1"/>
  <c r="J8" i="6"/>
  <c r="G4" i="9" s="1"/>
  <c r="J17" i="6"/>
  <c r="G13" i="9" s="1"/>
  <c r="J25" i="6"/>
  <c r="G21" i="9" s="1"/>
  <c r="J33" i="6"/>
  <c r="G29" i="9" s="1"/>
  <c r="J39" i="6"/>
  <c r="G35" i="9" s="1"/>
  <c r="J47" i="6"/>
  <c r="G43" i="9" s="1"/>
  <c r="J55" i="6"/>
  <c r="G51" i="9" s="1"/>
  <c r="L7" i="6"/>
  <c r="L9"/>
  <c r="L11"/>
  <c r="J12"/>
  <c r="G8" i="9" s="1"/>
  <c r="L13" i="6"/>
  <c r="J14"/>
  <c r="G10" i="9" s="1"/>
  <c r="J16" i="6"/>
  <c r="G12" i="9" s="1"/>
  <c r="J18" i="6"/>
  <c r="G14" i="9" s="1"/>
  <c r="J20" i="6"/>
  <c r="G16" i="9" s="1"/>
  <c r="J22" i="6"/>
  <c r="G18" i="9" s="1"/>
  <c r="J24" i="6"/>
  <c r="G20" i="9" s="1"/>
  <c r="J26" i="6"/>
  <c r="G22" i="9" s="1"/>
  <c r="J28" i="6"/>
  <c r="G24" i="9" s="1"/>
  <c r="J30" i="6"/>
  <c r="G26" i="9" s="1"/>
  <c r="J32" i="6"/>
  <c r="G28" i="9" s="1"/>
  <c r="J34" i="6"/>
  <c r="L35"/>
  <c r="J36"/>
  <c r="G32" i="9" s="1"/>
  <c r="J38" i="6"/>
  <c r="G34" i="9" s="1"/>
  <c r="J40" i="6"/>
  <c r="G36" i="9" s="1"/>
  <c r="J42" i="6"/>
  <c r="G38" i="9" s="1"/>
  <c r="J44" i="6"/>
  <c r="G40" i="9" s="1"/>
  <c r="J46" i="6"/>
  <c r="G42" i="9" s="1"/>
  <c r="J48" i="6"/>
  <c r="G44" i="9" s="1"/>
  <c r="J50" i="6"/>
  <c r="G46" i="9" s="1"/>
  <c r="J52" i="6"/>
  <c r="G48" i="9" s="1"/>
  <c r="J54" i="6"/>
  <c r="G50" i="9" s="1"/>
  <c r="G52"/>
  <c r="J6" i="7"/>
  <c r="H2" i="9" s="1"/>
  <c r="J10" i="7"/>
  <c r="H6" i="9" s="1"/>
  <c r="J14" i="7"/>
  <c r="H10" i="9" s="1"/>
  <c r="J18" i="7"/>
  <c r="H14" i="9" s="1"/>
  <c r="J22" i="7"/>
  <c r="H18" i="9" s="1"/>
  <c r="J26" i="7"/>
  <c r="H22" i="9" s="1"/>
  <c r="J30" i="7"/>
  <c r="H26" i="9" s="1"/>
  <c r="J34" i="7"/>
  <c r="H30" i="9" s="1"/>
  <c r="J38" i="7"/>
  <c r="H34" i="9" s="1"/>
  <c r="J42" i="7"/>
  <c r="H38" i="9" s="1"/>
  <c r="J46" i="7"/>
  <c r="H42" i="9" s="1"/>
  <c r="J50" i="7"/>
  <c r="H46" i="9" s="1"/>
  <c r="J54" i="7"/>
  <c r="H50" i="9" s="1"/>
  <c r="G6"/>
  <c r="G30"/>
  <c r="D51"/>
  <c r="D49"/>
  <c r="D41"/>
  <c r="D39"/>
  <c r="D31"/>
  <c r="D29"/>
  <c r="D27"/>
  <c r="D25"/>
  <c r="D23"/>
  <c r="D21"/>
  <c r="D19"/>
  <c r="D17"/>
  <c r="D15"/>
  <c r="D13"/>
  <c r="D11"/>
  <c r="D7"/>
  <c r="D5"/>
  <c r="D3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4"/>
  <c r="B51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13"/>
  <c r="B11"/>
  <c r="B9"/>
  <c r="B7"/>
  <c r="I7" s="1"/>
  <c r="B5"/>
  <c r="I5" s="1"/>
  <c r="B3"/>
  <c r="F50"/>
  <c r="F46"/>
  <c r="F44"/>
  <c r="F40"/>
  <c r="F38"/>
  <c r="F36"/>
  <c r="F34"/>
  <c r="F28"/>
  <c r="F26"/>
  <c r="F24"/>
  <c r="F22"/>
  <c r="F20"/>
  <c r="F18"/>
  <c r="F16"/>
  <c r="F14"/>
  <c r="F12"/>
  <c r="F4"/>
  <c r="D47"/>
  <c r="D45"/>
  <c r="D43"/>
  <c r="D37"/>
  <c r="D35"/>
  <c r="D33"/>
  <c r="D9"/>
  <c r="C50"/>
  <c r="C46"/>
  <c r="C44"/>
  <c r="C40"/>
  <c r="C38"/>
  <c r="C36"/>
  <c r="C34"/>
  <c r="C28"/>
  <c r="C26"/>
  <c r="C24"/>
  <c r="C22"/>
  <c r="C20"/>
  <c r="C18"/>
  <c r="C16"/>
  <c r="C14"/>
  <c r="C12"/>
  <c r="C4"/>
  <c r="L7" i="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D2" i="9"/>
  <c r="S6" i="1"/>
  <c r="B2" i="9" s="1"/>
  <c r="I48" l="1"/>
  <c r="I33"/>
  <c r="I52"/>
  <c r="I32"/>
  <c r="I31"/>
  <c r="I35"/>
  <c r="I39"/>
  <c r="I10"/>
  <c r="I30"/>
  <c r="I6"/>
  <c r="I8"/>
  <c r="I41"/>
  <c r="I49"/>
  <c r="I13"/>
  <c r="I29"/>
  <c r="I37"/>
  <c r="I36"/>
  <c r="I40"/>
  <c r="I4"/>
  <c r="I42"/>
  <c r="I11"/>
  <c r="I51"/>
  <c r="I44"/>
  <c r="I14"/>
  <c r="I22"/>
  <c r="I38"/>
  <c r="I12"/>
  <c r="I16"/>
  <c r="I20"/>
  <c r="I24"/>
  <c r="I28"/>
  <c r="I2"/>
  <c r="I18"/>
  <c r="I26"/>
  <c r="I34"/>
  <c r="I50"/>
  <c r="I46"/>
  <c r="F9"/>
  <c r="F17"/>
  <c r="I17" s="1"/>
  <c r="F21"/>
  <c r="I21" s="1"/>
  <c r="F25"/>
  <c r="I25" s="1"/>
  <c r="F43"/>
  <c r="I43" s="1"/>
  <c r="F47"/>
  <c r="F3"/>
  <c r="I3" s="1"/>
  <c r="F15"/>
  <c r="I15" s="1"/>
  <c r="F19"/>
  <c r="I19" s="1"/>
  <c r="F23"/>
  <c r="I23" s="1"/>
  <c r="F27"/>
  <c r="I27" s="1"/>
  <c r="F45"/>
  <c r="I45" s="1"/>
  <c r="I9"/>
  <c r="I47"/>
</calcChain>
</file>

<file path=xl/sharedStrings.xml><?xml version="1.0" encoding="utf-8"?>
<sst xmlns="http://schemas.openxmlformats.org/spreadsheetml/2006/main" count="866" uniqueCount="79">
  <si>
    <t>Наименование продуктов</t>
  </si>
  <si>
    <t>Единица измерения</t>
  </si>
  <si>
    <t>Наименование блюда</t>
  </si>
  <si>
    <t>Итого обед</t>
  </si>
  <si>
    <t>Итого на кол-во</t>
  </si>
  <si>
    <t>Цена за 1 кг</t>
  </si>
  <si>
    <t xml:space="preserve">Сумма </t>
  </si>
  <si>
    <t>творожная масса</t>
  </si>
  <si>
    <t>коф напиток</t>
  </si>
  <si>
    <t>каша рисовая</t>
  </si>
  <si>
    <t>хлеб пшеничный</t>
  </si>
  <si>
    <t>икра кабачковая</t>
  </si>
  <si>
    <t>свекольник</t>
  </si>
  <si>
    <t>хлеб ржаной</t>
  </si>
  <si>
    <t>Масло подсолнечное</t>
  </si>
  <si>
    <t>кг</t>
  </si>
  <si>
    <t>Сахар</t>
  </si>
  <si>
    <t>Соль</t>
  </si>
  <si>
    <t>Горошек зеленый</t>
  </si>
  <si>
    <t>Икра кабачковая</t>
  </si>
  <si>
    <t>Кукуруза</t>
  </si>
  <si>
    <t>Повидло</t>
  </si>
  <si>
    <t>фарш куриный</t>
  </si>
  <si>
    <t>Томатная паста</t>
  </si>
  <si>
    <t>Лимон</t>
  </si>
  <si>
    <t>Какао-порошок</t>
  </si>
  <si>
    <t>Молоко концент</t>
  </si>
  <si>
    <t>Сок</t>
  </si>
  <si>
    <t>л</t>
  </si>
  <si>
    <t>Смесь компота</t>
  </si>
  <si>
    <t>Чай черный</t>
  </si>
  <si>
    <t>Крупа горох</t>
  </si>
  <si>
    <t>Крупа гречневая</t>
  </si>
  <si>
    <t>Хлопья геркулес</t>
  </si>
  <si>
    <t>Крупа пшеничная</t>
  </si>
  <si>
    <t>крупа пшенная</t>
  </si>
  <si>
    <t>Крупа Рис</t>
  </si>
  <si>
    <t>Крупа манная</t>
  </si>
  <si>
    <t>Макаронные изделия</t>
  </si>
  <si>
    <t>Фарш из говядины</t>
  </si>
  <si>
    <t>Цыпленок бройлер</t>
  </si>
  <si>
    <t>Сайра</t>
  </si>
  <si>
    <t>Тушенка</t>
  </si>
  <si>
    <t>Сыр п/тверд.</t>
  </si>
  <si>
    <t>Масло сливочное</t>
  </si>
  <si>
    <t>Сметана</t>
  </si>
  <si>
    <t>Капуста свежая</t>
  </si>
  <si>
    <t>Картофель</t>
  </si>
  <si>
    <t>Морковь</t>
  </si>
  <si>
    <t>свекла</t>
  </si>
  <si>
    <t>Лук</t>
  </si>
  <si>
    <t>Чеснок</t>
  </si>
  <si>
    <t>Мука</t>
  </si>
  <si>
    <t>Хлеб пшеничный</t>
  </si>
  <si>
    <t>Хлеб ржаной</t>
  </si>
  <si>
    <t>Йогурт по 200гр</t>
  </si>
  <si>
    <t>Творожная масса 100гр</t>
  </si>
  <si>
    <t>Снежок</t>
  </si>
  <si>
    <t>Яблоки</t>
  </si>
  <si>
    <t>Яичный меланж</t>
  </si>
  <si>
    <t>Напиток кофейный</t>
  </si>
  <si>
    <t>котлета</t>
  </si>
  <si>
    <t>каша пшеничная</t>
  </si>
  <si>
    <t>компот из яблок с лимонами</t>
  </si>
  <si>
    <t>фрукты</t>
  </si>
  <si>
    <t>Огурцы соленые 3 л</t>
  </si>
  <si>
    <t>печень</t>
  </si>
  <si>
    <t>филе янта</t>
  </si>
  <si>
    <t>филе белор</t>
  </si>
  <si>
    <t>Горбуша св/м</t>
  </si>
  <si>
    <t>груша</t>
  </si>
  <si>
    <t>приправа</t>
  </si>
  <si>
    <t>огурцы свежие</t>
  </si>
  <si>
    <t>8?896</t>
  </si>
  <si>
    <t>2?37</t>
  </si>
  <si>
    <t>4?992</t>
  </si>
  <si>
    <t>15?6</t>
  </si>
  <si>
    <t>10?484</t>
  </si>
  <si>
    <t>0?2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</si>
</sst>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Continuous"/>
    </xf>
    <xf numFmtId="0" fontId="0" fillId="0" borderId="2" xfId="0" applyBorder="1" applyAlignment="1"/>
    <xf numFmtId="0" fontId="0" fillId="0" borderId="3" xfId="0" applyBorder="1" applyAlignment="1"/>
    <xf numFmtId="0" fontId="0" fillId="3" borderId="4" xfId="0" applyFill="1" applyBorder="1" applyAlignment="1">
      <alignment horizontal="center" textRotation="90" wrapText="1"/>
    </xf>
    <xf numFmtId="0" fontId="0" fillId="4" borderId="4" xfId="0" applyFill="1" applyBorder="1" applyAlignment="1">
      <alignment horizontal="center" textRotation="90" wrapText="1"/>
    </xf>
    <xf numFmtId="0" fontId="0" fillId="5" borderId="4" xfId="0" applyFill="1" applyBorder="1" applyAlignment="1">
      <alignment horizontal="center" textRotation="90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0" xfId="0" applyFill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2" borderId="4" xfId="0" applyFill="1" applyBorder="1"/>
    <xf numFmtId="0" fontId="0" fillId="0" borderId="4" xfId="0" applyBorder="1"/>
    <xf numFmtId="2" fontId="0" fillId="0" borderId="4" xfId="0" applyNumberFormat="1" applyBorder="1"/>
    <xf numFmtId="0" fontId="0" fillId="4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/>
    <xf numFmtId="0" fontId="0" fillId="3" borderId="6" xfId="0" applyFill="1" applyBorder="1"/>
    <xf numFmtId="0" fontId="0" fillId="0" borderId="6" xfId="0" applyBorder="1" applyAlignment="1">
      <alignment horizontal="center" wrapText="1"/>
    </xf>
    <xf numFmtId="0" fontId="0" fillId="4" borderId="6" xfId="0" applyFill="1" applyBorder="1"/>
    <xf numFmtId="0" fontId="0" fillId="5" borderId="6" xfId="0" applyFill="1" applyBorder="1"/>
    <xf numFmtId="0" fontId="0" fillId="3" borderId="5" xfId="0" applyFill="1" applyBorder="1"/>
    <xf numFmtId="0" fontId="0" fillId="0" borderId="5" xfId="0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5" borderId="5" xfId="0" applyFill="1" applyBorder="1"/>
    <xf numFmtId="0" fontId="0" fillId="4" borderId="5" xfId="0" applyFill="1" applyBorder="1"/>
    <xf numFmtId="2" fontId="0" fillId="0" borderId="0" xfId="0" applyNumberFormat="1" applyBorder="1"/>
    <xf numFmtId="2" fontId="0" fillId="6" borderId="0" xfId="0" applyNumberFormat="1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/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16" fontId="0" fillId="9" borderId="4" xfId="0" applyNumberFormat="1" applyFill="1" applyBorder="1"/>
    <xf numFmtId="0" fontId="1" fillId="9" borderId="4" xfId="0" applyFont="1" applyFill="1" applyBorder="1"/>
    <xf numFmtId="164" fontId="1" fillId="9" borderId="4" xfId="0" applyNumberFormat="1" applyFont="1" applyFill="1" applyBorder="1"/>
    <xf numFmtId="0" fontId="0" fillId="4" borderId="0" xfId="0" applyFill="1" applyAlignment="1">
      <alignment horizontal="centerContinuous"/>
    </xf>
    <xf numFmtId="0" fontId="0" fillId="4" borderId="2" xfId="0" applyFill="1" applyBorder="1" applyAlignment="1"/>
    <xf numFmtId="0" fontId="0" fillId="4" borderId="1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2" fontId="0" fillId="0" borderId="0" xfId="0" applyNumberFormat="1"/>
    <xf numFmtId="0" fontId="0" fillId="6" borderId="4" xfId="0" applyFill="1" applyBorder="1"/>
    <xf numFmtId="2" fontId="0" fillId="3" borderId="4" xfId="0" applyNumberFormat="1" applyFill="1" applyBorder="1"/>
    <xf numFmtId="164" fontId="0" fillId="0" borderId="4" xfId="0" applyNumberFormat="1" applyBorder="1"/>
    <xf numFmtId="0" fontId="0" fillId="10" borderId="4" xfId="0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Alignment="1">
      <alignment horizontal="centerContinuous"/>
    </xf>
    <xf numFmtId="0" fontId="0" fillId="0" borderId="2" xfId="0" applyFill="1" applyBorder="1" applyAlignment="1"/>
    <xf numFmtId="0" fontId="0" fillId="0" borderId="4" xfId="0" applyFill="1" applyBorder="1" applyAlignment="1">
      <alignment horizontal="center" textRotation="90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5" xfId="0" applyFill="1" applyBorder="1"/>
    <xf numFmtId="2" fontId="0" fillId="0" borderId="0" xfId="0" applyNumberFormat="1" applyFill="1" applyBorder="1"/>
    <xf numFmtId="0" fontId="0" fillId="0" borderId="0" xfId="0" applyFill="1"/>
    <xf numFmtId="2" fontId="0" fillId="6" borderId="0" xfId="0" applyNumberFormat="1" applyFill="1"/>
    <xf numFmtId="2" fontId="0" fillId="0" borderId="0" xfId="0" applyNumberFormat="1" applyFill="1"/>
    <xf numFmtId="0" fontId="0" fillId="4" borderId="4" xfId="0" applyFill="1" applyBorder="1" applyAlignment="1">
      <alignment horizontal="center"/>
    </xf>
    <xf numFmtId="0" fontId="0" fillId="11" borderId="0" xfId="0" applyFill="1"/>
    <xf numFmtId="0" fontId="0" fillId="11" borderId="4" xfId="0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zoomScale="70" zoomScaleNormal="70" workbookViewId="0">
      <selection activeCell="C1" sqref="C1:N1048576"/>
    </sheetView>
  </sheetViews>
  <sheetFormatPr defaultRowHeight="15"/>
  <cols>
    <col min="1" max="1" width="25.140625" bestFit="1" customWidth="1"/>
    <col min="3" max="3" width="8.42578125" customWidth="1"/>
    <col min="4" max="7" width="7.7109375" customWidth="1"/>
    <col min="8" max="8" width="8.140625" style="70" customWidth="1"/>
    <col min="9" max="9" width="7.7109375" style="70" customWidth="1"/>
    <col min="10" max="10" width="9.140625" style="70"/>
    <col min="11" max="14" width="7.7109375" style="70" customWidth="1"/>
    <col min="20" max="20" width="7.28515625" style="18" customWidth="1"/>
  </cols>
  <sheetData>
    <row r="1" spans="1:21">
      <c r="A1" s="1"/>
      <c r="B1" s="1"/>
      <c r="C1" s="1"/>
      <c r="D1" s="1"/>
      <c r="E1" s="1"/>
      <c r="F1" s="1"/>
      <c r="G1" s="1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47"/>
      <c r="U1" s="1"/>
    </row>
    <row r="2" spans="1:21">
      <c r="A2" s="1"/>
      <c r="B2" s="1"/>
      <c r="C2" s="1"/>
      <c r="D2" s="1"/>
      <c r="E2" s="1"/>
      <c r="F2" s="1"/>
      <c r="G2" s="1"/>
      <c r="H2" s="62"/>
      <c r="I2" s="62"/>
      <c r="J2" s="62"/>
      <c r="K2" s="62"/>
      <c r="L2" s="62"/>
      <c r="M2" s="62"/>
      <c r="N2" s="62"/>
      <c r="O2" s="1"/>
      <c r="P2" s="1"/>
      <c r="Q2" s="1"/>
      <c r="R2" s="1"/>
      <c r="S2" s="1"/>
      <c r="T2" s="47"/>
      <c r="U2" s="42">
        <v>5</v>
      </c>
    </row>
    <row r="3" spans="1:21" ht="15" customHeight="1">
      <c r="A3" s="78" t="s">
        <v>0</v>
      </c>
      <c r="B3" s="78" t="s">
        <v>1</v>
      </c>
      <c r="C3" s="2"/>
      <c r="D3" s="2"/>
      <c r="E3" s="3" t="s">
        <v>2</v>
      </c>
      <c r="F3" s="2"/>
      <c r="G3" s="2"/>
      <c r="H3" s="63"/>
      <c r="I3" s="63"/>
      <c r="J3" s="63"/>
      <c r="K3" s="63"/>
      <c r="L3" s="63"/>
      <c r="M3" s="63"/>
      <c r="N3" s="63"/>
      <c r="O3" s="2"/>
      <c r="P3" s="2"/>
      <c r="Q3" s="2"/>
      <c r="R3" s="80" t="s">
        <v>3</v>
      </c>
      <c r="S3" s="82" t="s">
        <v>4</v>
      </c>
      <c r="T3" s="84" t="s">
        <v>5</v>
      </c>
      <c r="U3" s="76" t="s">
        <v>6</v>
      </c>
    </row>
    <row r="4" spans="1:21" ht="88.5">
      <c r="A4" s="79"/>
      <c r="B4" s="79"/>
      <c r="C4" s="4" t="s">
        <v>7</v>
      </c>
      <c r="D4" s="4" t="s">
        <v>8</v>
      </c>
      <c r="E4" s="4" t="s">
        <v>9</v>
      </c>
      <c r="F4" s="4" t="s">
        <v>10</v>
      </c>
      <c r="G4" s="4" t="s">
        <v>64</v>
      </c>
      <c r="H4" s="64" t="s">
        <v>11</v>
      </c>
      <c r="I4" s="64" t="s">
        <v>12</v>
      </c>
      <c r="J4" s="64" t="s">
        <v>61</v>
      </c>
      <c r="K4" s="64" t="s">
        <v>62</v>
      </c>
      <c r="L4" s="64" t="s">
        <v>63</v>
      </c>
      <c r="M4" s="64" t="s">
        <v>10</v>
      </c>
      <c r="N4" s="64" t="s">
        <v>13</v>
      </c>
      <c r="O4" s="5"/>
      <c r="P4" s="5"/>
      <c r="Q4" s="5"/>
      <c r="R4" s="81"/>
      <c r="S4" s="83"/>
      <c r="T4" s="85"/>
      <c r="U4" s="77"/>
    </row>
    <row r="5" spans="1:2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35">
        <v>7</v>
      </c>
      <c r="H5" s="65">
        <v>8</v>
      </c>
      <c r="I5" s="65">
        <v>9</v>
      </c>
      <c r="J5" s="65">
        <v>9</v>
      </c>
      <c r="K5" s="65">
        <v>10</v>
      </c>
      <c r="L5" s="65">
        <v>13</v>
      </c>
      <c r="M5" s="65">
        <v>13</v>
      </c>
      <c r="N5" s="65">
        <v>14</v>
      </c>
      <c r="O5" s="7">
        <v>15</v>
      </c>
      <c r="P5" s="7">
        <v>16</v>
      </c>
      <c r="Q5" s="7">
        <v>17</v>
      </c>
      <c r="R5" s="8">
        <v>18</v>
      </c>
      <c r="S5" s="7">
        <v>19</v>
      </c>
      <c r="T5" s="73">
        <v>20</v>
      </c>
      <c r="U5" s="7">
        <v>21</v>
      </c>
    </row>
    <row r="6" spans="1:21">
      <c r="A6" s="13" t="s">
        <v>14</v>
      </c>
      <c r="B6" s="9" t="s">
        <v>15</v>
      </c>
      <c r="C6" s="10"/>
      <c r="D6" s="11"/>
      <c r="E6" s="12"/>
      <c r="F6" s="12"/>
      <c r="G6" s="12"/>
      <c r="H6" s="61"/>
      <c r="I6" s="61">
        <f>1.25*0.004</f>
        <v>5.0000000000000001E-3</v>
      </c>
      <c r="J6" s="61">
        <v>4.0000000000000001E-3</v>
      </c>
      <c r="K6" s="61"/>
      <c r="L6" s="61"/>
      <c r="M6" s="61"/>
      <c r="N6" s="61"/>
      <c r="O6" s="13"/>
      <c r="P6" s="13"/>
      <c r="Q6" s="13"/>
      <c r="R6" s="15">
        <f>SUBTOTAL(9,C6:Q6)</f>
        <v>9.0000000000000011E-3</v>
      </c>
      <c r="S6" s="16">
        <f>R6*$U$2</f>
        <v>4.5000000000000005E-2</v>
      </c>
      <c r="T6" s="13">
        <v>133</v>
      </c>
      <c r="U6" s="17">
        <f>T6*R6</f>
        <v>1.1970000000000001</v>
      </c>
    </row>
    <row r="7" spans="1:21">
      <c r="A7" s="39" t="s">
        <v>16</v>
      </c>
      <c r="B7" s="9" t="s">
        <v>15</v>
      </c>
      <c r="C7" s="10"/>
      <c r="D7" s="12">
        <v>0.01</v>
      </c>
      <c r="E7" s="12"/>
      <c r="F7" s="12"/>
      <c r="G7" s="12"/>
      <c r="H7" s="61"/>
      <c r="I7" s="61">
        <f>1.25*0.002</f>
        <v>2.5000000000000001E-3</v>
      </c>
      <c r="J7" s="61">
        <v>6.2500000000000001E-4</v>
      </c>
      <c r="K7" s="61"/>
      <c r="L7" s="61">
        <v>0.01</v>
      </c>
      <c r="M7" s="61"/>
      <c r="N7" s="61"/>
      <c r="O7" s="13"/>
      <c r="P7" s="13"/>
      <c r="Q7" s="13"/>
      <c r="R7" s="15">
        <f t="shared" ref="R7:R56" si="0">SUBTOTAL(9,C7:Q7)</f>
        <v>2.3125E-2</v>
      </c>
      <c r="S7" s="16">
        <f t="shared" ref="S7:S57" si="1">R7*$U$2</f>
        <v>0.11562500000000001</v>
      </c>
      <c r="T7" s="13">
        <v>92</v>
      </c>
      <c r="U7" s="17">
        <f t="shared" ref="U7:U56" si="2">T7*R7</f>
        <v>2.1274999999999999</v>
      </c>
    </row>
    <row r="8" spans="1:21">
      <c r="A8" s="13" t="s">
        <v>17</v>
      </c>
      <c r="B8" s="9" t="s">
        <v>15</v>
      </c>
      <c r="C8" s="10"/>
      <c r="D8" s="12"/>
      <c r="E8" s="12">
        <v>2.5000000000000001E-4</v>
      </c>
      <c r="F8" s="12"/>
      <c r="G8" s="12"/>
      <c r="H8" s="61"/>
      <c r="I8" s="61">
        <f>1.25*0.0012</f>
        <v>1.4999999999999998E-3</v>
      </c>
      <c r="J8" s="61">
        <v>6.4999999999999997E-4</v>
      </c>
      <c r="K8" s="61">
        <v>5.0000000000000001E-4</v>
      </c>
      <c r="L8" s="61"/>
      <c r="M8" s="61"/>
      <c r="N8" s="61"/>
      <c r="O8" s="13"/>
      <c r="P8" s="13"/>
      <c r="Q8" s="13"/>
      <c r="R8" s="15">
        <f t="shared" si="0"/>
        <v>2.8999999999999998E-3</v>
      </c>
      <c r="S8" s="16">
        <f t="shared" si="1"/>
        <v>1.4499999999999999E-2</v>
      </c>
      <c r="T8" s="13">
        <v>19</v>
      </c>
      <c r="U8" s="17">
        <f t="shared" si="2"/>
        <v>5.5099999999999996E-2</v>
      </c>
    </row>
    <row r="9" spans="1:21">
      <c r="A9" s="13" t="s">
        <v>18</v>
      </c>
      <c r="B9" s="9" t="s">
        <v>15</v>
      </c>
      <c r="C9" s="10"/>
      <c r="D9" s="12"/>
      <c r="E9" s="12"/>
      <c r="F9" s="12"/>
      <c r="G9" s="12"/>
      <c r="H9" s="61"/>
      <c r="I9" s="61"/>
      <c r="J9" s="61"/>
      <c r="K9" s="61"/>
      <c r="L9" s="61"/>
      <c r="M9" s="61"/>
      <c r="N9" s="61"/>
      <c r="O9" s="13"/>
      <c r="P9" s="13"/>
      <c r="Q9" s="13"/>
      <c r="R9" s="15">
        <f t="shared" si="0"/>
        <v>0</v>
      </c>
      <c r="S9" s="16">
        <f t="shared" si="1"/>
        <v>0</v>
      </c>
      <c r="T9" s="13">
        <v>166.5</v>
      </c>
      <c r="U9" s="17">
        <f t="shared" si="2"/>
        <v>0</v>
      </c>
    </row>
    <row r="10" spans="1:21">
      <c r="A10" s="13" t="s">
        <v>19</v>
      </c>
      <c r="B10" s="9" t="s">
        <v>15</v>
      </c>
      <c r="C10" s="12"/>
      <c r="D10" s="12"/>
      <c r="E10" s="12"/>
      <c r="F10" s="12"/>
      <c r="G10" s="12"/>
      <c r="H10" s="61">
        <v>0.1</v>
      </c>
      <c r="I10" s="61"/>
      <c r="J10" s="61"/>
      <c r="K10" s="61"/>
      <c r="L10" s="61"/>
      <c r="M10" s="61"/>
      <c r="N10" s="61"/>
      <c r="O10" s="13"/>
      <c r="P10" s="13"/>
      <c r="Q10" s="13"/>
      <c r="R10" s="15">
        <f t="shared" si="0"/>
        <v>0.1</v>
      </c>
      <c r="S10" s="16">
        <f t="shared" si="1"/>
        <v>0.5</v>
      </c>
      <c r="T10" s="13">
        <v>211.11</v>
      </c>
      <c r="U10" s="17">
        <f t="shared" si="2"/>
        <v>21.111000000000004</v>
      </c>
    </row>
    <row r="11" spans="1:21">
      <c r="A11" s="13" t="s">
        <v>20</v>
      </c>
      <c r="B11" s="9" t="s">
        <v>15</v>
      </c>
      <c r="C11" s="10"/>
      <c r="D11" s="12"/>
      <c r="E11" s="12"/>
      <c r="F11" s="12"/>
      <c r="G11" s="12"/>
      <c r="H11" s="61"/>
      <c r="I11" s="61"/>
      <c r="J11" s="61"/>
      <c r="K11" s="61"/>
      <c r="L11" s="61"/>
      <c r="M11" s="61"/>
      <c r="N11" s="61"/>
      <c r="O11" s="13"/>
      <c r="P11" s="13"/>
      <c r="Q11" s="13"/>
      <c r="R11" s="15">
        <f t="shared" si="0"/>
        <v>0</v>
      </c>
      <c r="S11" s="16">
        <f t="shared" si="1"/>
        <v>0</v>
      </c>
      <c r="T11" s="13">
        <v>168</v>
      </c>
      <c r="U11" s="17">
        <f t="shared" si="2"/>
        <v>0</v>
      </c>
    </row>
    <row r="12" spans="1:21">
      <c r="A12" s="13" t="s">
        <v>21</v>
      </c>
      <c r="B12" s="9" t="s">
        <v>15</v>
      </c>
      <c r="C12" s="12"/>
      <c r="D12" s="12"/>
      <c r="E12" s="12"/>
      <c r="F12" s="12"/>
      <c r="G12" s="12"/>
      <c r="H12" s="61"/>
      <c r="I12" s="61"/>
      <c r="J12" s="61"/>
      <c r="K12" s="61"/>
      <c r="L12" s="61"/>
      <c r="M12" s="61"/>
      <c r="N12" s="61"/>
      <c r="O12" s="13"/>
      <c r="P12" s="13"/>
      <c r="Q12" s="13"/>
      <c r="R12" s="15">
        <f t="shared" si="0"/>
        <v>0</v>
      </c>
      <c r="S12" s="16">
        <f t="shared" si="1"/>
        <v>0</v>
      </c>
      <c r="T12" s="13">
        <v>268.5</v>
      </c>
      <c r="U12" s="17">
        <f t="shared" si="2"/>
        <v>0</v>
      </c>
    </row>
    <row r="13" spans="1:21">
      <c r="A13" s="13" t="s">
        <v>65</v>
      </c>
      <c r="B13" s="9" t="s">
        <v>15</v>
      </c>
      <c r="C13" s="10"/>
      <c r="D13" s="12"/>
      <c r="E13" s="12"/>
      <c r="F13" s="12"/>
      <c r="G13" s="12"/>
      <c r="H13" s="61"/>
      <c r="I13" s="61"/>
      <c r="J13" s="61"/>
      <c r="K13" s="61"/>
      <c r="L13" s="61"/>
      <c r="M13" s="61"/>
      <c r="N13" s="61"/>
      <c r="O13" s="13"/>
      <c r="P13" s="13"/>
      <c r="Q13" s="13"/>
      <c r="R13" s="15">
        <f t="shared" si="0"/>
        <v>0</v>
      </c>
      <c r="S13" s="16">
        <f t="shared" si="1"/>
        <v>0</v>
      </c>
      <c r="T13" s="13">
        <v>106.67</v>
      </c>
      <c r="U13" s="17">
        <f t="shared" si="2"/>
        <v>0</v>
      </c>
    </row>
    <row r="14" spans="1:21">
      <c r="A14" s="13" t="s">
        <v>66</v>
      </c>
      <c r="B14" s="9" t="s">
        <v>15</v>
      </c>
      <c r="C14" s="10"/>
      <c r="D14" s="12"/>
      <c r="E14" s="12"/>
      <c r="F14" s="12"/>
      <c r="G14" s="12"/>
      <c r="H14" s="61"/>
      <c r="I14" s="61"/>
      <c r="J14" s="61"/>
      <c r="K14" s="61"/>
      <c r="L14" s="61"/>
      <c r="M14" s="61"/>
      <c r="N14" s="61"/>
      <c r="O14" s="13"/>
      <c r="P14" s="13"/>
      <c r="Q14" s="13"/>
      <c r="R14" s="15">
        <f t="shared" si="0"/>
        <v>0</v>
      </c>
      <c r="S14" s="16">
        <f t="shared" si="1"/>
        <v>0</v>
      </c>
      <c r="T14" s="13">
        <v>294</v>
      </c>
      <c r="U14" s="17">
        <f t="shared" si="2"/>
        <v>0</v>
      </c>
    </row>
    <row r="15" spans="1:21">
      <c r="A15" s="13" t="s">
        <v>67</v>
      </c>
      <c r="B15" s="9" t="s">
        <v>15</v>
      </c>
      <c r="C15" s="10"/>
      <c r="D15" s="12"/>
      <c r="E15" s="12"/>
      <c r="F15" s="12"/>
      <c r="G15" s="12"/>
      <c r="H15" s="61"/>
      <c r="I15" s="61"/>
      <c r="J15" s="61"/>
      <c r="K15" s="61"/>
      <c r="L15" s="61"/>
      <c r="M15" s="61"/>
      <c r="N15" s="61"/>
      <c r="O15" s="13"/>
      <c r="P15" s="13"/>
      <c r="Q15" s="13"/>
      <c r="R15" s="15">
        <f t="shared" si="0"/>
        <v>0</v>
      </c>
      <c r="S15" s="16">
        <f t="shared" si="1"/>
        <v>0</v>
      </c>
      <c r="T15" s="13">
        <v>248.6</v>
      </c>
      <c r="U15" s="17">
        <f t="shared" si="2"/>
        <v>0</v>
      </c>
    </row>
    <row r="16" spans="1:21">
      <c r="A16" s="13" t="s">
        <v>23</v>
      </c>
      <c r="B16" s="9" t="s">
        <v>15</v>
      </c>
      <c r="C16" s="10"/>
      <c r="D16" s="12"/>
      <c r="E16" s="12"/>
      <c r="F16" s="12"/>
      <c r="G16" s="12"/>
      <c r="H16" s="61"/>
      <c r="I16" s="61">
        <v>2E-3</v>
      </c>
      <c r="J16" s="61">
        <v>1.5E-3</v>
      </c>
      <c r="K16" s="61"/>
      <c r="L16" s="61"/>
      <c r="M16" s="61"/>
      <c r="N16" s="61"/>
      <c r="O16" s="13"/>
      <c r="P16" s="13"/>
      <c r="Q16" s="13"/>
      <c r="R16" s="15">
        <f t="shared" si="0"/>
        <v>3.5000000000000001E-3</v>
      </c>
      <c r="S16" s="16">
        <f t="shared" si="1"/>
        <v>1.7500000000000002E-2</v>
      </c>
      <c r="T16" s="13">
        <v>410</v>
      </c>
      <c r="U16" s="17">
        <f t="shared" si="2"/>
        <v>1.4350000000000001</v>
      </c>
    </row>
    <row r="17" spans="1:21">
      <c r="A17" s="13" t="s">
        <v>24</v>
      </c>
      <c r="B17" s="9" t="s">
        <v>15</v>
      </c>
      <c r="C17" s="12"/>
      <c r="D17" s="12"/>
      <c r="E17" s="12"/>
      <c r="F17" s="12"/>
      <c r="G17" s="12"/>
      <c r="H17" s="61"/>
      <c r="I17" s="61"/>
      <c r="J17" s="61"/>
      <c r="K17" s="61"/>
      <c r="L17" s="61">
        <v>1.6E-2</v>
      </c>
      <c r="M17" s="61"/>
      <c r="N17" s="61"/>
      <c r="O17" s="13"/>
      <c r="P17" s="13"/>
      <c r="Q17" s="13"/>
      <c r="R17" s="15">
        <f t="shared" si="0"/>
        <v>1.6E-2</v>
      </c>
      <c r="S17" s="16">
        <f t="shared" si="1"/>
        <v>0.08</v>
      </c>
      <c r="T17" s="13">
        <v>290</v>
      </c>
      <c r="U17" s="17">
        <f t="shared" si="2"/>
        <v>4.6399999999999997</v>
      </c>
    </row>
    <row r="18" spans="1:21">
      <c r="A18" s="13" t="s">
        <v>25</v>
      </c>
      <c r="B18" s="9" t="s">
        <v>15</v>
      </c>
      <c r="C18" s="10"/>
      <c r="D18" s="12"/>
      <c r="E18" s="12"/>
      <c r="F18" s="12"/>
      <c r="G18" s="12"/>
      <c r="H18" s="61"/>
      <c r="I18" s="61"/>
      <c r="J18" s="61"/>
      <c r="K18" s="61"/>
      <c r="L18" s="61"/>
      <c r="M18" s="61"/>
      <c r="N18" s="61"/>
      <c r="O18" s="13"/>
      <c r="P18" s="13"/>
      <c r="Q18" s="13"/>
      <c r="R18" s="15">
        <f t="shared" si="0"/>
        <v>0</v>
      </c>
      <c r="S18" s="16">
        <f t="shared" si="1"/>
        <v>0</v>
      </c>
      <c r="T18" s="13">
        <v>1100</v>
      </c>
      <c r="U18" s="17">
        <f t="shared" si="2"/>
        <v>0</v>
      </c>
    </row>
    <row r="19" spans="1:21">
      <c r="A19" s="55" t="s">
        <v>68</v>
      </c>
      <c r="B19" s="9" t="s">
        <v>15</v>
      </c>
      <c r="C19" s="12"/>
      <c r="D19" s="11"/>
      <c r="E19" s="12"/>
      <c r="F19" s="12"/>
      <c r="G19" s="12"/>
      <c r="H19" s="61"/>
      <c r="I19" s="61"/>
      <c r="J19" s="61"/>
      <c r="K19" s="61"/>
      <c r="L19" s="61"/>
      <c r="M19" s="61"/>
      <c r="N19" s="61"/>
      <c r="O19" s="13"/>
      <c r="P19" s="13"/>
      <c r="Q19" s="13"/>
      <c r="R19" s="15">
        <f t="shared" si="0"/>
        <v>0</v>
      </c>
      <c r="S19" s="16">
        <f t="shared" si="1"/>
        <v>0</v>
      </c>
      <c r="T19" s="13">
        <v>312</v>
      </c>
      <c r="U19" s="17">
        <f t="shared" si="2"/>
        <v>0</v>
      </c>
    </row>
    <row r="20" spans="1:21">
      <c r="A20" s="13" t="s">
        <v>26</v>
      </c>
      <c r="B20" s="9"/>
      <c r="C20" s="10"/>
      <c r="D20" s="12">
        <v>1.9E-2</v>
      </c>
      <c r="E20" s="12">
        <v>3.7420000000000002E-2</v>
      </c>
      <c r="F20" s="12"/>
      <c r="G20" s="12"/>
      <c r="H20" s="61"/>
      <c r="I20" s="61"/>
      <c r="J20" s="61">
        <v>8.3599999999999994E-3</v>
      </c>
      <c r="K20" s="61"/>
      <c r="L20" s="61"/>
      <c r="M20" s="61"/>
      <c r="N20" s="61"/>
      <c r="O20" s="13"/>
      <c r="P20" s="13"/>
      <c r="Q20" s="13"/>
      <c r="R20" s="15">
        <f t="shared" si="0"/>
        <v>6.4780000000000004E-2</v>
      </c>
      <c r="S20" s="16">
        <f t="shared" si="1"/>
        <v>0.32390000000000002</v>
      </c>
      <c r="T20" s="13">
        <v>238</v>
      </c>
      <c r="U20" s="17">
        <f t="shared" si="2"/>
        <v>15.41764</v>
      </c>
    </row>
    <row r="21" spans="1:21">
      <c r="A21" s="13" t="s">
        <v>27</v>
      </c>
      <c r="B21" s="9" t="s">
        <v>28</v>
      </c>
      <c r="C21" s="12"/>
      <c r="D21" s="12"/>
      <c r="E21" s="12"/>
      <c r="F21" s="12"/>
      <c r="G21" s="12"/>
      <c r="H21" s="61"/>
      <c r="I21" s="61"/>
      <c r="J21" s="61"/>
      <c r="K21" s="61"/>
      <c r="L21" s="61"/>
      <c r="M21" s="61"/>
      <c r="N21" s="61"/>
      <c r="O21" s="13"/>
      <c r="P21" s="13"/>
      <c r="Q21" s="13"/>
      <c r="R21" s="15">
        <f t="shared" si="0"/>
        <v>0</v>
      </c>
      <c r="S21" s="16">
        <f t="shared" si="1"/>
        <v>0</v>
      </c>
      <c r="T21" s="13">
        <v>89.47</v>
      </c>
      <c r="U21" s="17">
        <f t="shared" si="2"/>
        <v>0</v>
      </c>
    </row>
    <row r="22" spans="1:21">
      <c r="A22" s="13" t="s">
        <v>29</v>
      </c>
      <c r="B22" s="9" t="s">
        <v>15</v>
      </c>
      <c r="C22" s="10"/>
      <c r="D22" s="12"/>
      <c r="E22" s="12"/>
      <c r="F22" s="12"/>
      <c r="G22" s="12"/>
      <c r="H22" s="61"/>
      <c r="I22" s="61"/>
      <c r="J22" s="61"/>
      <c r="K22" s="61"/>
      <c r="L22" s="61"/>
      <c r="M22" s="61"/>
      <c r="N22" s="61"/>
      <c r="O22" s="13"/>
      <c r="P22" s="13"/>
      <c r="Q22" s="13"/>
      <c r="R22" s="15">
        <f t="shared" si="0"/>
        <v>0</v>
      </c>
      <c r="S22" s="16">
        <f t="shared" si="1"/>
        <v>0</v>
      </c>
      <c r="T22" s="13">
        <v>200</v>
      </c>
      <c r="U22" s="17">
        <f t="shared" si="2"/>
        <v>0</v>
      </c>
    </row>
    <row r="23" spans="1:21">
      <c r="A23" s="13" t="s">
        <v>30</v>
      </c>
      <c r="B23" s="9" t="s">
        <v>15</v>
      </c>
      <c r="C23" s="10"/>
      <c r="D23" s="12"/>
      <c r="E23" s="12"/>
      <c r="F23" s="12"/>
      <c r="G23" s="12"/>
      <c r="H23" s="61"/>
      <c r="I23" s="61"/>
      <c r="J23" s="61"/>
      <c r="K23" s="61"/>
      <c r="L23" s="61"/>
      <c r="M23" s="61"/>
      <c r="N23" s="61"/>
      <c r="O23" s="13"/>
      <c r="P23" s="13"/>
      <c r="Q23" s="13"/>
      <c r="R23" s="15">
        <f t="shared" si="0"/>
        <v>0</v>
      </c>
      <c r="S23" s="16">
        <f t="shared" si="1"/>
        <v>0</v>
      </c>
      <c r="T23" s="13">
        <v>560</v>
      </c>
      <c r="U23" s="17">
        <f t="shared" si="2"/>
        <v>0</v>
      </c>
    </row>
    <row r="24" spans="1:21">
      <c r="A24" s="13" t="s">
        <v>22</v>
      </c>
      <c r="B24" s="9" t="s">
        <v>15</v>
      </c>
      <c r="C24" s="10"/>
      <c r="D24" s="12"/>
      <c r="E24" s="12"/>
      <c r="F24" s="12"/>
      <c r="G24" s="12"/>
      <c r="H24" s="61"/>
      <c r="I24" s="61"/>
      <c r="J24" s="61"/>
      <c r="K24" s="61"/>
      <c r="L24" s="61"/>
      <c r="M24" s="61"/>
      <c r="N24" s="61"/>
      <c r="O24" s="13"/>
      <c r="P24" s="13"/>
      <c r="Q24" s="13"/>
      <c r="R24" s="15">
        <f t="shared" si="0"/>
        <v>0</v>
      </c>
      <c r="S24" s="16">
        <f t="shared" si="1"/>
        <v>0</v>
      </c>
      <c r="T24" s="13">
        <v>224</v>
      </c>
      <c r="U24" s="17">
        <f t="shared" si="2"/>
        <v>0</v>
      </c>
    </row>
    <row r="25" spans="1:21">
      <c r="A25" s="13" t="s">
        <v>31</v>
      </c>
      <c r="B25" s="9" t="s">
        <v>15</v>
      </c>
      <c r="C25" s="12"/>
      <c r="D25" s="12"/>
      <c r="E25" s="12"/>
      <c r="F25" s="12"/>
      <c r="G25" s="12"/>
      <c r="H25" s="61"/>
      <c r="I25" s="61"/>
      <c r="J25" s="61"/>
      <c r="K25" s="61"/>
      <c r="L25" s="61"/>
      <c r="M25" s="61"/>
      <c r="N25" s="61"/>
      <c r="O25" s="13"/>
      <c r="P25" s="13"/>
      <c r="Q25" s="13"/>
      <c r="R25" s="15">
        <f t="shared" si="0"/>
        <v>0</v>
      </c>
      <c r="S25" s="16">
        <f t="shared" si="1"/>
        <v>0</v>
      </c>
      <c r="T25" s="13">
        <v>52.22</v>
      </c>
      <c r="U25" s="17">
        <f t="shared" si="2"/>
        <v>0</v>
      </c>
    </row>
    <row r="26" spans="1:21">
      <c r="A26" s="13" t="s">
        <v>32</v>
      </c>
      <c r="B26" s="9" t="s">
        <v>15</v>
      </c>
      <c r="C26" s="10"/>
      <c r="D26" s="12"/>
      <c r="E26" s="12"/>
      <c r="F26" s="12"/>
      <c r="G26" s="12"/>
      <c r="H26" s="61"/>
      <c r="I26" s="61"/>
      <c r="J26" s="61"/>
      <c r="K26" s="61"/>
      <c r="L26" s="61"/>
      <c r="M26" s="61"/>
      <c r="N26" s="61"/>
      <c r="O26" s="13"/>
      <c r="P26" s="13"/>
      <c r="Q26" s="13"/>
      <c r="R26" s="15">
        <f t="shared" si="0"/>
        <v>0</v>
      </c>
      <c r="S26" s="16">
        <f t="shared" si="1"/>
        <v>0</v>
      </c>
      <c r="T26" s="13">
        <v>81.25</v>
      </c>
      <c r="U26" s="17">
        <f t="shared" si="2"/>
        <v>0</v>
      </c>
    </row>
    <row r="27" spans="1:21">
      <c r="A27" s="13" t="s">
        <v>33</v>
      </c>
      <c r="B27" s="9" t="s">
        <v>15</v>
      </c>
      <c r="C27" s="10"/>
      <c r="D27" s="12"/>
      <c r="E27" s="12"/>
      <c r="F27" s="12"/>
      <c r="G27" s="12"/>
      <c r="H27" s="61"/>
      <c r="I27" s="61"/>
      <c r="J27" s="61"/>
      <c r="K27" s="61"/>
      <c r="L27" s="61"/>
      <c r="M27" s="61"/>
      <c r="N27" s="61"/>
      <c r="O27" s="13"/>
      <c r="P27" s="13"/>
      <c r="Q27" s="13"/>
      <c r="R27" s="15">
        <f t="shared" si="0"/>
        <v>0</v>
      </c>
      <c r="S27" s="16">
        <f t="shared" si="1"/>
        <v>0</v>
      </c>
      <c r="T27" s="13">
        <v>62.5</v>
      </c>
      <c r="U27" s="17">
        <f t="shared" si="2"/>
        <v>0</v>
      </c>
    </row>
    <row r="28" spans="1:21">
      <c r="A28" s="13" t="s">
        <v>34</v>
      </c>
      <c r="B28" s="9" t="s">
        <v>15</v>
      </c>
      <c r="C28" s="12"/>
      <c r="D28" s="12"/>
      <c r="E28" s="12"/>
      <c r="F28" s="12"/>
      <c r="G28" s="12"/>
      <c r="H28" s="61"/>
      <c r="I28" s="61"/>
      <c r="J28" s="61"/>
      <c r="K28" s="61">
        <v>0.05</v>
      </c>
      <c r="L28" s="61"/>
      <c r="M28" s="61"/>
      <c r="N28" s="61"/>
      <c r="O28" s="13"/>
      <c r="P28" s="13"/>
      <c r="Q28" s="13"/>
      <c r="R28" s="15">
        <f t="shared" si="0"/>
        <v>0.05</v>
      </c>
      <c r="S28" s="16">
        <f t="shared" si="1"/>
        <v>0.25</v>
      </c>
      <c r="T28" s="13">
        <v>42.86</v>
      </c>
      <c r="U28" s="17">
        <f t="shared" si="2"/>
        <v>2.1430000000000002</v>
      </c>
    </row>
    <row r="29" spans="1:21">
      <c r="A29" s="13" t="s">
        <v>35</v>
      </c>
      <c r="B29" s="9" t="s">
        <v>15</v>
      </c>
      <c r="C29" s="10"/>
      <c r="D29" s="12"/>
      <c r="E29" s="12"/>
      <c r="F29" s="12"/>
      <c r="G29" s="12"/>
      <c r="H29" s="61"/>
      <c r="I29" s="61"/>
      <c r="J29" s="61"/>
      <c r="K29" s="61"/>
      <c r="L29" s="61"/>
      <c r="M29" s="61"/>
      <c r="N29" s="61"/>
      <c r="O29" s="13"/>
      <c r="P29" s="13"/>
      <c r="Q29" s="13"/>
      <c r="R29" s="15">
        <f t="shared" si="0"/>
        <v>0</v>
      </c>
      <c r="S29" s="16">
        <f t="shared" si="1"/>
        <v>0</v>
      </c>
      <c r="T29" s="13">
        <v>62.5</v>
      </c>
      <c r="U29" s="17">
        <f t="shared" si="2"/>
        <v>0</v>
      </c>
    </row>
    <row r="30" spans="1:21">
      <c r="A30" s="13" t="s">
        <v>36</v>
      </c>
      <c r="B30" s="9" t="s">
        <v>15</v>
      </c>
      <c r="C30" s="10"/>
      <c r="D30" s="12"/>
      <c r="E30" s="55">
        <v>4.1200000000000001E-2</v>
      </c>
      <c r="F30" s="12"/>
      <c r="G30" s="12"/>
      <c r="H30" s="61"/>
      <c r="I30" s="61"/>
      <c r="J30" s="61"/>
      <c r="K30" s="61"/>
      <c r="L30" s="61"/>
      <c r="M30" s="61"/>
      <c r="N30" s="61"/>
      <c r="O30" s="13"/>
      <c r="P30" s="13"/>
      <c r="Q30" s="13"/>
      <c r="R30" s="15">
        <f t="shared" si="0"/>
        <v>4.1200000000000001E-2</v>
      </c>
      <c r="S30" s="16">
        <f t="shared" si="1"/>
        <v>0.20600000000000002</v>
      </c>
      <c r="T30" s="13">
        <v>105.56</v>
      </c>
      <c r="U30" s="17">
        <f t="shared" si="2"/>
        <v>4.3490720000000005</v>
      </c>
    </row>
    <row r="31" spans="1:21">
      <c r="A31" s="13" t="s">
        <v>37</v>
      </c>
      <c r="B31" s="9" t="s">
        <v>15</v>
      </c>
      <c r="C31" s="10"/>
      <c r="D31" s="12"/>
      <c r="E31" s="12"/>
      <c r="F31" s="12"/>
      <c r="G31" s="12"/>
      <c r="H31" s="61"/>
      <c r="I31" s="61"/>
      <c r="J31" s="61"/>
      <c r="K31" s="61"/>
      <c r="L31" s="61"/>
      <c r="M31" s="61"/>
      <c r="N31" s="61"/>
      <c r="O31" s="13"/>
      <c r="P31" s="13"/>
      <c r="Q31" s="13"/>
      <c r="R31" s="15">
        <f t="shared" si="0"/>
        <v>0</v>
      </c>
      <c r="S31" s="16">
        <f t="shared" si="1"/>
        <v>0</v>
      </c>
      <c r="T31" s="13">
        <v>47</v>
      </c>
      <c r="U31" s="17">
        <f t="shared" si="2"/>
        <v>0</v>
      </c>
    </row>
    <row r="32" spans="1:21">
      <c r="A32" s="13" t="s">
        <v>38</v>
      </c>
      <c r="B32" s="9" t="s">
        <v>15</v>
      </c>
      <c r="C32" s="10"/>
      <c r="D32" s="12"/>
      <c r="E32" s="12"/>
      <c r="F32" s="12"/>
      <c r="G32" s="12"/>
      <c r="H32" s="61"/>
      <c r="I32" s="61"/>
      <c r="J32" s="61"/>
      <c r="K32" s="61"/>
      <c r="L32" s="61"/>
      <c r="M32" s="61"/>
      <c r="N32" s="61"/>
      <c r="O32" s="13"/>
      <c r="P32" s="13"/>
      <c r="Q32" s="13"/>
      <c r="R32" s="15">
        <f t="shared" si="0"/>
        <v>0</v>
      </c>
      <c r="S32" s="16">
        <f t="shared" si="1"/>
        <v>0</v>
      </c>
      <c r="T32" s="13">
        <v>171.11</v>
      </c>
      <c r="U32" s="17">
        <f t="shared" si="2"/>
        <v>0</v>
      </c>
    </row>
    <row r="33" spans="1:21">
      <c r="A33" s="13" t="s">
        <v>39</v>
      </c>
      <c r="B33" s="9" t="s">
        <v>15</v>
      </c>
      <c r="C33" s="10"/>
      <c r="D33" s="12"/>
      <c r="E33" s="12"/>
      <c r="F33" s="12"/>
      <c r="G33" s="12"/>
      <c r="H33" s="61"/>
      <c r="I33" s="61"/>
      <c r="J33" s="61">
        <v>7.3999999999999996E-2</v>
      </c>
      <c r="K33" s="61"/>
      <c r="L33" s="61"/>
      <c r="M33" s="61"/>
      <c r="N33" s="61"/>
      <c r="O33" s="13"/>
      <c r="P33" s="13"/>
      <c r="Q33" s="13"/>
      <c r="R33" s="15">
        <f t="shared" si="0"/>
        <v>7.3999999999999996E-2</v>
      </c>
      <c r="S33" s="16">
        <f t="shared" si="1"/>
        <v>0.37</v>
      </c>
      <c r="T33" s="13">
        <v>400</v>
      </c>
      <c r="U33" s="17">
        <f t="shared" si="2"/>
        <v>29.599999999999998</v>
      </c>
    </row>
    <row r="34" spans="1:21">
      <c r="A34" s="13" t="s">
        <v>69</v>
      </c>
      <c r="B34" s="9" t="s">
        <v>15</v>
      </c>
      <c r="C34" s="12"/>
      <c r="D34" s="12"/>
      <c r="E34" s="12"/>
      <c r="F34" s="12"/>
      <c r="G34" s="12"/>
      <c r="H34" s="61"/>
      <c r="I34" s="61"/>
      <c r="J34" s="61"/>
      <c r="K34" s="61"/>
      <c r="L34" s="61"/>
      <c r="M34" s="61"/>
      <c r="N34" s="61"/>
      <c r="O34" s="13"/>
      <c r="P34" s="13"/>
      <c r="Q34" s="13"/>
      <c r="R34" s="15">
        <f t="shared" si="0"/>
        <v>0</v>
      </c>
      <c r="S34" s="16">
        <f t="shared" si="1"/>
        <v>0</v>
      </c>
      <c r="T34" s="13">
        <v>242</v>
      </c>
      <c r="U34" s="17">
        <f t="shared" si="2"/>
        <v>0</v>
      </c>
    </row>
    <row r="35" spans="1:21">
      <c r="A35" s="13" t="s">
        <v>40</v>
      </c>
      <c r="B35" s="9" t="s">
        <v>15</v>
      </c>
      <c r="C35" s="10"/>
      <c r="D35" s="12"/>
      <c r="E35" s="12"/>
      <c r="F35" s="12"/>
      <c r="G35" s="12"/>
      <c r="H35" s="61"/>
      <c r="I35" s="61"/>
      <c r="J35" s="61"/>
      <c r="K35" s="61"/>
      <c r="L35" s="61"/>
      <c r="M35" s="61"/>
      <c r="N35" s="61"/>
      <c r="O35" s="13"/>
      <c r="P35" s="13"/>
      <c r="Q35" s="13"/>
      <c r="R35" s="15">
        <f t="shared" si="0"/>
        <v>0</v>
      </c>
      <c r="S35" s="16">
        <f t="shared" si="1"/>
        <v>0</v>
      </c>
      <c r="T35" s="13"/>
      <c r="U35" s="17">
        <f t="shared" si="2"/>
        <v>0</v>
      </c>
    </row>
    <row r="36" spans="1:21">
      <c r="A36" s="13" t="s">
        <v>41</v>
      </c>
      <c r="B36" s="9" t="s">
        <v>15</v>
      </c>
      <c r="C36" s="12"/>
      <c r="D36" s="12"/>
      <c r="E36" s="12"/>
      <c r="F36" s="12"/>
      <c r="G36" s="12"/>
      <c r="H36" s="61"/>
      <c r="I36" s="61"/>
      <c r="J36" s="61"/>
      <c r="K36" s="61"/>
      <c r="L36" s="61"/>
      <c r="M36" s="61"/>
      <c r="N36" s="61"/>
      <c r="O36" s="13"/>
      <c r="P36" s="13"/>
      <c r="Q36" s="13"/>
      <c r="R36" s="15">
        <f t="shared" si="0"/>
        <v>0</v>
      </c>
      <c r="S36" s="16">
        <f t="shared" si="1"/>
        <v>0</v>
      </c>
      <c r="T36" s="13">
        <v>586.66999999999996</v>
      </c>
      <c r="U36" s="17">
        <f t="shared" si="2"/>
        <v>0</v>
      </c>
    </row>
    <row r="37" spans="1:21">
      <c r="A37" s="13" t="s">
        <v>42</v>
      </c>
      <c r="B37" s="9" t="s">
        <v>15</v>
      </c>
      <c r="C37" s="10"/>
      <c r="D37" s="12"/>
      <c r="E37" s="12"/>
      <c r="F37" s="12"/>
      <c r="G37" s="12"/>
      <c r="H37" s="61"/>
      <c r="I37" s="61">
        <v>2.5000000000000001E-2</v>
      </c>
      <c r="J37" s="61"/>
      <c r="K37" s="61"/>
      <c r="L37" s="61"/>
      <c r="M37" s="61"/>
      <c r="N37" s="61"/>
      <c r="O37" s="13"/>
      <c r="P37" s="13"/>
      <c r="Q37" s="13"/>
      <c r="R37" s="15">
        <f t="shared" si="0"/>
        <v>2.5000000000000001E-2</v>
      </c>
      <c r="S37" s="16">
        <f t="shared" si="1"/>
        <v>0.125</v>
      </c>
      <c r="T37" s="38">
        <v>455.62</v>
      </c>
      <c r="U37" s="17">
        <f t="shared" si="2"/>
        <v>11.390500000000001</v>
      </c>
    </row>
    <row r="38" spans="1:21">
      <c r="A38" s="13" t="s">
        <v>43</v>
      </c>
      <c r="B38" s="9" t="s">
        <v>15</v>
      </c>
      <c r="C38" s="12"/>
      <c r="D38" s="12"/>
      <c r="E38" s="12"/>
      <c r="F38" s="12"/>
      <c r="G38" s="12"/>
      <c r="H38" s="61"/>
      <c r="I38" s="61"/>
      <c r="J38" s="61"/>
      <c r="K38" s="61"/>
      <c r="L38" s="61"/>
      <c r="M38" s="61"/>
      <c r="N38" s="61"/>
      <c r="O38" s="13"/>
      <c r="P38" s="13"/>
      <c r="Q38" s="13"/>
      <c r="R38" s="15">
        <f t="shared" si="0"/>
        <v>0</v>
      </c>
      <c r="S38" s="16">
        <f t="shared" si="1"/>
        <v>0</v>
      </c>
      <c r="T38" s="13">
        <v>715</v>
      </c>
      <c r="U38" s="17">
        <f t="shared" si="2"/>
        <v>0</v>
      </c>
    </row>
    <row r="39" spans="1:21">
      <c r="A39" s="13" t="s">
        <v>44</v>
      </c>
      <c r="B39" s="9" t="s">
        <v>15</v>
      </c>
      <c r="C39" s="10"/>
      <c r="D39" s="12"/>
      <c r="E39" s="12">
        <v>4.1000000000000003E-3</v>
      </c>
      <c r="F39" s="12"/>
      <c r="G39" s="12"/>
      <c r="H39" s="61"/>
      <c r="I39" s="61"/>
      <c r="J39" s="61"/>
      <c r="K39" s="61">
        <v>5.0000000000000001E-3</v>
      </c>
      <c r="L39" s="61"/>
      <c r="M39" s="61"/>
      <c r="N39" s="61"/>
      <c r="O39" s="13"/>
      <c r="P39" s="13"/>
      <c r="Q39" s="13"/>
      <c r="R39" s="15">
        <f t="shared" si="0"/>
        <v>9.1000000000000004E-3</v>
      </c>
      <c r="S39" s="16">
        <f t="shared" si="1"/>
        <v>4.5499999999999999E-2</v>
      </c>
      <c r="T39" s="13">
        <v>750</v>
      </c>
      <c r="U39" s="17">
        <f t="shared" si="2"/>
        <v>6.8250000000000002</v>
      </c>
    </row>
    <row r="40" spans="1:21">
      <c r="A40" s="13" t="s">
        <v>45</v>
      </c>
      <c r="B40" s="9" t="s">
        <v>15</v>
      </c>
      <c r="C40" s="10"/>
      <c r="D40" s="12"/>
      <c r="E40" s="12"/>
      <c r="F40" s="12"/>
      <c r="G40" s="12"/>
      <c r="H40" s="61"/>
      <c r="I40" s="61">
        <v>0.01</v>
      </c>
      <c r="J40" s="61"/>
      <c r="K40" s="61"/>
      <c r="L40" s="61"/>
      <c r="M40" s="61"/>
      <c r="N40" s="61"/>
      <c r="O40" s="13"/>
      <c r="P40" s="13"/>
      <c r="Q40" s="13"/>
      <c r="R40" s="15">
        <f t="shared" si="0"/>
        <v>0.01</v>
      </c>
      <c r="S40" s="16">
        <f t="shared" si="1"/>
        <v>0.05</v>
      </c>
      <c r="T40" s="13">
        <v>340</v>
      </c>
      <c r="U40" s="17">
        <f t="shared" si="2"/>
        <v>3.4</v>
      </c>
    </row>
    <row r="41" spans="1:21">
      <c r="A41" s="13" t="s">
        <v>46</v>
      </c>
      <c r="B41" s="9" t="s">
        <v>15</v>
      </c>
      <c r="C41" s="10"/>
      <c r="D41" s="12"/>
      <c r="E41" s="12"/>
      <c r="F41" s="12"/>
      <c r="G41" s="12"/>
      <c r="H41" s="61"/>
      <c r="I41" s="61"/>
      <c r="J41" s="61"/>
      <c r="K41" s="61"/>
      <c r="L41" s="61"/>
      <c r="M41" s="61"/>
      <c r="N41" s="61"/>
      <c r="O41" s="13"/>
      <c r="P41" s="13"/>
      <c r="Q41" s="13"/>
      <c r="R41" s="15">
        <f t="shared" si="0"/>
        <v>0</v>
      </c>
      <c r="S41" s="16">
        <f t="shared" si="1"/>
        <v>0</v>
      </c>
      <c r="T41" s="13">
        <v>30</v>
      </c>
      <c r="U41" s="17">
        <f t="shared" si="2"/>
        <v>0</v>
      </c>
    </row>
    <row r="42" spans="1:21">
      <c r="A42" s="13" t="s">
        <v>47</v>
      </c>
      <c r="B42" s="9" t="s">
        <v>15</v>
      </c>
      <c r="C42" s="10"/>
      <c r="D42" s="19"/>
      <c r="E42" s="12"/>
      <c r="F42" s="12"/>
      <c r="G42" s="12"/>
      <c r="H42" s="61"/>
      <c r="I42" s="61">
        <v>5.62E-2</v>
      </c>
      <c r="J42" s="61"/>
      <c r="K42" s="61"/>
      <c r="L42" s="61"/>
      <c r="M42" s="61"/>
      <c r="N42" s="61"/>
      <c r="O42" s="13"/>
      <c r="P42" s="13"/>
      <c r="Q42" s="13"/>
      <c r="R42" s="15">
        <f t="shared" si="0"/>
        <v>5.62E-2</v>
      </c>
      <c r="S42" s="16">
        <f t="shared" si="1"/>
        <v>0.28100000000000003</v>
      </c>
      <c r="T42" s="13">
        <v>35</v>
      </c>
      <c r="U42" s="17">
        <f t="shared" si="2"/>
        <v>1.9670000000000001</v>
      </c>
    </row>
    <row r="43" spans="1:21">
      <c r="A43" s="20" t="s">
        <v>48</v>
      </c>
      <c r="B43" s="21" t="s">
        <v>15</v>
      </c>
      <c r="C43" s="22"/>
      <c r="D43" s="12"/>
      <c r="E43" s="19"/>
      <c r="F43" s="19"/>
      <c r="G43" s="19"/>
      <c r="H43" s="66"/>
      <c r="I43" s="66">
        <v>1.2500000000000001E-2</v>
      </c>
      <c r="J43" s="66">
        <v>2.5000000000000001E-2</v>
      </c>
      <c r="K43" s="66"/>
      <c r="L43" s="66"/>
      <c r="M43" s="66"/>
      <c r="N43" s="66"/>
      <c r="O43" s="20"/>
      <c r="P43" s="20"/>
      <c r="Q43" s="20"/>
      <c r="R43" s="15">
        <f t="shared" si="0"/>
        <v>3.7500000000000006E-2</v>
      </c>
      <c r="S43" s="16">
        <f t="shared" si="1"/>
        <v>0.18750000000000003</v>
      </c>
      <c r="T43" s="13">
        <v>40</v>
      </c>
      <c r="U43" s="17">
        <f t="shared" si="2"/>
        <v>1.5000000000000002</v>
      </c>
    </row>
    <row r="44" spans="1:21">
      <c r="A44" s="13" t="s">
        <v>49</v>
      </c>
      <c r="B44" s="9" t="s">
        <v>15</v>
      </c>
      <c r="C44" s="12"/>
      <c r="D44" s="12"/>
      <c r="E44" s="12"/>
      <c r="F44" s="12"/>
      <c r="G44" s="12"/>
      <c r="H44" s="61"/>
      <c r="I44" s="61">
        <f>1.25*0.064</f>
        <v>0.08</v>
      </c>
      <c r="J44" s="61"/>
      <c r="K44" s="61"/>
      <c r="L44" s="61"/>
      <c r="M44" s="61"/>
      <c r="N44" s="61"/>
      <c r="O44" s="13"/>
      <c r="P44" s="13"/>
      <c r="Q44" s="13"/>
      <c r="R44" s="15">
        <f t="shared" si="0"/>
        <v>0.08</v>
      </c>
      <c r="S44" s="16">
        <f t="shared" si="1"/>
        <v>0.4</v>
      </c>
      <c r="T44" s="13">
        <v>35</v>
      </c>
      <c r="U44" s="17">
        <f t="shared" si="2"/>
        <v>2.8000000000000003</v>
      </c>
    </row>
    <row r="45" spans="1:21">
      <c r="A45" s="13" t="s">
        <v>50</v>
      </c>
      <c r="B45" s="9" t="s">
        <v>15</v>
      </c>
      <c r="C45" s="10"/>
      <c r="D45" s="24"/>
      <c r="E45" s="12"/>
      <c r="F45" s="12"/>
      <c r="G45" s="12"/>
      <c r="H45" s="61"/>
      <c r="I45" s="61">
        <v>1.35E-2</v>
      </c>
      <c r="J45" s="61">
        <v>1.1999999999999999E-3</v>
      </c>
      <c r="K45" s="61"/>
      <c r="L45" s="61"/>
      <c r="M45" s="61"/>
      <c r="N45" s="61"/>
      <c r="O45" s="13"/>
      <c r="P45" s="13"/>
      <c r="Q45" s="13"/>
      <c r="R45" s="15">
        <f t="shared" si="0"/>
        <v>1.47E-2</v>
      </c>
      <c r="S45" s="16">
        <f t="shared" si="1"/>
        <v>7.3499999999999996E-2</v>
      </c>
      <c r="T45" s="13">
        <v>30</v>
      </c>
      <c r="U45" s="17">
        <f t="shared" si="2"/>
        <v>0.441</v>
      </c>
    </row>
    <row r="46" spans="1:21">
      <c r="A46" s="26" t="s">
        <v>51</v>
      </c>
      <c r="B46" s="25" t="s">
        <v>15</v>
      </c>
      <c r="C46" s="24"/>
      <c r="D46" s="12"/>
      <c r="E46" s="24"/>
      <c r="F46" s="24"/>
      <c r="G46" s="24"/>
      <c r="H46" s="67"/>
      <c r="I46" s="67"/>
      <c r="J46" s="67"/>
      <c r="K46" s="67"/>
      <c r="L46" s="67"/>
      <c r="M46" s="67"/>
      <c r="N46" s="67"/>
      <c r="O46" s="26"/>
      <c r="P46" s="26"/>
      <c r="Q46" s="26"/>
      <c r="R46" s="15">
        <f t="shared" si="0"/>
        <v>0</v>
      </c>
      <c r="S46" s="16">
        <f t="shared" si="1"/>
        <v>0</v>
      </c>
      <c r="T46" s="13">
        <v>315</v>
      </c>
      <c r="U46" s="17">
        <f t="shared" si="2"/>
        <v>0</v>
      </c>
    </row>
    <row r="47" spans="1:21">
      <c r="A47" s="13" t="s">
        <v>52</v>
      </c>
      <c r="B47" s="9" t="s">
        <v>15</v>
      </c>
      <c r="C47" s="10"/>
      <c r="D47" s="12"/>
      <c r="E47" s="12"/>
      <c r="F47" s="12"/>
      <c r="G47" s="12"/>
      <c r="H47" s="61"/>
      <c r="I47" s="61"/>
      <c r="J47" s="61">
        <v>3.0000000000000001E-3</v>
      </c>
      <c r="K47" s="61"/>
      <c r="L47" s="61"/>
      <c r="M47" s="61"/>
      <c r="N47" s="61"/>
      <c r="O47" s="13"/>
      <c r="P47" s="13"/>
      <c r="Q47" s="13"/>
      <c r="R47" s="15">
        <f t="shared" si="0"/>
        <v>3.0000000000000001E-3</v>
      </c>
      <c r="S47" s="16">
        <f t="shared" si="1"/>
        <v>1.4999999999999999E-2</v>
      </c>
      <c r="T47" s="13">
        <v>32.5</v>
      </c>
      <c r="U47" s="17">
        <f t="shared" si="2"/>
        <v>9.7500000000000003E-2</v>
      </c>
    </row>
    <row r="48" spans="1:21">
      <c r="A48" s="13" t="s">
        <v>53</v>
      </c>
      <c r="B48" s="9" t="s">
        <v>15</v>
      </c>
      <c r="C48" s="10"/>
      <c r="D48" s="12"/>
      <c r="E48" s="12"/>
      <c r="F48" s="12">
        <v>0.05</v>
      </c>
      <c r="G48" s="12"/>
      <c r="H48" s="61"/>
      <c r="I48" s="61"/>
      <c r="J48" s="61">
        <v>1.61E-2</v>
      </c>
      <c r="K48" s="61"/>
      <c r="L48" s="61"/>
      <c r="M48" s="61">
        <v>0.05</v>
      </c>
      <c r="N48" s="61"/>
      <c r="O48" s="13"/>
      <c r="P48" s="13"/>
      <c r="Q48" s="13"/>
      <c r="R48" s="15">
        <f t="shared" si="0"/>
        <v>0.11610000000000001</v>
      </c>
      <c r="S48" s="16">
        <f t="shared" si="1"/>
        <v>0.58050000000000002</v>
      </c>
      <c r="T48" s="13">
        <v>60</v>
      </c>
      <c r="U48" s="17">
        <f t="shared" si="2"/>
        <v>6.9660000000000002</v>
      </c>
    </row>
    <row r="49" spans="1:21">
      <c r="A49" s="13" t="s">
        <v>54</v>
      </c>
      <c r="B49" s="9" t="s">
        <v>15</v>
      </c>
      <c r="C49" s="10"/>
      <c r="D49" s="28"/>
      <c r="E49" s="12"/>
      <c r="F49" s="12"/>
      <c r="G49" s="12"/>
      <c r="H49" s="61"/>
      <c r="I49" s="61"/>
      <c r="J49" s="61"/>
      <c r="K49" s="61"/>
      <c r="L49" s="61"/>
      <c r="M49" s="61"/>
      <c r="N49" s="61">
        <v>0.05</v>
      </c>
      <c r="O49" s="13"/>
      <c r="P49" s="13"/>
      <c r="Q49" s="13"/>
      <c r="R49" s="15">
        <f t="shared" si="0"/>
        <v>0.05</v>
      </c>
      <c r="S49" s="16">
        <f t="shared" si="1"/>
        <v>0.25</v>
      </c>
      <c r="T49" s="13">
        <v>78</v>
      </c>
      <c r="U49" s="17">
        <f t="shared" si="2"/>
        <v>3.9000000000000004</v>
      </c>
    </row>
    <row r="50" spans="1:21">
      <c r="A50" s="32" t="s">
        <v>55</v>
      </c>
      <c r="B50" s="29" t="s">
        <v>15</v>
      </c>
      <c r="C50" s="30"/>
      <c r="D50" s="12"/>
      <c r="E50" s="12"/>
      <c r="F50" s="28"/>
      <c r="G50" s="12"/>
      <c r="H50" s="61"/>
      <c r="I50" s="61"/>
      <c r="J50" s="61"/>
      <c r="K50" s="68"/>
      <c r="L50" s="61"/>
      <c r="M50" s="68"/>
      <c r="N50" s="68"/>
      <c r="O50" s="32"/>
      <c r="P50" s="32"/>
      <c r="Q50" s="32"/>
      <c r="R50" s="15">
        <f t="shared" si="0"/>
        <v>0</v>
      </c>
      <c r="S50" s="16">
        <f t="shared" si="1"/>
        <v>0</v>
      </c>
      <c r="T50" s="13">
        <v>160</v>
      </c>
      <c r="U50" s="17">
        <f t="shared" si="2"/>
        <v>0</v>
      </c>
    </row>
    <row r="51" spans="1:21">
      <c r="A51" s="13" t="s">
        <v>56</v>
      </c>
      <c r="B51" s="9" t="s">
        <v>15</v>
      </c>
      <c r="C51" s="12">
        <v>0.1</v>
      </c>
      <c r="D51" s="12"/>
      <c r="E51" s="12"/>
      <c r="F51" s="12"/>
      <c r="G51" s="12"/>
      <c r="H51" s="61"/>
      <c r="I51" s="61"/>
      <c r="J51" s="61"/>
      <c r="K51" s="61"/>
      <c r="L51" s="61"/>
      <c r="M51" s="61"/>
      <c r="N51" s="61"/>
      <c r="O51" s="13"/>
      <c r="P51" s="13"/>
      <c r="Q51" s="13"/>
      <c r="R51" s="15">
        <f t="shared" si="0"/>
        <v>0.1</v>
      </c>
      <c r="S51" s="16">
        <f t="shared" si="1"/>
        <v>0.5</v>
      </c>
      <c r="T51" s="13">
        <v>320</v>
      </c>
      <c r="U51" s="17">
        <f t="shared" si="2"/>
        <v>32</v>
      </c>
    </row>
    <row r="52" spans="1:21">
      <c r="A52" s="13" t="s">
        <v>57</v>
      </c>
      <c r="B52" s="9"/>
      <c r="C52" s="12"/>
      <c r="D52" s="12"/>
      <c r="E52" s="12"/>
      <c r="F52" s="12"/>
      <c r="G52" s="12"/>
      <c r="H52" s="61"/>
      <c r="I52" s="61"/>
      <c r="J52" s="61"/>
      <c r="K52" s="61"/>
      <c r="L52" s="61"/>
      <c r="M52" s="61"/>
      <c r="N52" s="61"/>
      <c r="O52" s="13"/>
      <c r="P52" s="13"/>
      <c r="Q52" s="13"/>
      <c r="R52" s="15">
        <f t="shared" si="0"/>
        <v>0</v>
      </c>
      <c r="S52" s="16">
        <f t="shared" si="1"/>
        <v>0</v>
      </c>
      <c r="T52" s="13">
        <v>102</v>
      </c>
      <c r="U52" s="17">
        <f t="shared" si="2"/>
        <v>0</v>
      </c>
    </row>
    <row r="53" spans="1:21">
      <c r="A53" s="13" t="s">
        <v>70</v>
      </c>
      <c r="B53" s="9" t="s">
        <v>15</v>
      </c>
      <c r="C53" s="12"/>
      <c r="D53" s="12"/>
      <c r="E53" s="12"/>
      <c r="F53" s="12"/>
      <c r="G53" s="12"/>
      <c r="H53" s="61"/>
      <c r="I53" s="61"/>
      <c r="J53" s="61"/>
      <c r="K53" s="61"/>
      <c r="L53" s="61"/>
      <c r="M53" s="61"/>
      <c r="N53" s="61"/>
      <c r="O53" s="13"/>
      <c r="P53" s="13"/>
      <c r="Q53" s="13"/>
      <c r="R53" s="15">
        <f t="shared" si="0"/>
        <v>0</v>
      </c>
      <c r="S53" s="16">
        <f t="shared" si="1"/>
        <v>0</v>
      </c>
      <c r="T53" s="13">
        <v>280</v>
      </c>
      <c r="U53" s="17">
        <f t="shared" si="2"/>
        <v>0</v>
      </c>
    </row>
    <row r="54" spans="1:21">
      <c r="A54" s="13" t="s">
        <v>58</v>
      </c>
      <c r="B54" s="9" t="s">
        <v>15</v>
      </c>
      <c r="C54" s="12"/>
      <c r="D54" s="12"/>
      <c r="E54" s="12"/>
      <c r="F54" s="12"/>
      <c r="G54" s="55">
        <v>0.08</v>
      </c>
      <c r="H54" s="61"/>
      <c r="I54" s="61"/>
      <c r="J54" s="61"/>
      <c r="K54" s="61"/>
      <c r="L54" s="61">
        <v>5.6000000000000001E-2</v>
      </c>
      <c r="M54" s="61"/>
      <c r="N54" s="61"/>
      <c r="O54" s="13"/>
      <c r="P54" s="13"/>
      <c r="Q54" s="13"/>
      <c r="R54" s="15">
        <f t="shared" si="0"/>
        <v>0.13600000000000001</v>
      </c>
      <c r="S54" s="16">
        <f t="shared" si="1"/>
        <v>0.68</v>
      </c>
      <c r="T54" s="13">
        <v>186</v>
      </c>
      <c r="U54" s="17">
        <f t="shared" si="2"/>
        <v>25.296000000000003</v>
      </c>
    </row>
    <row r="55" spans="1:21">
      <c r="A55" s="13" t="s">
        <v>59</v>
      </c>
      <c r="B55" s="9" t="s">
        <v>15</v>
      </c>
      <c r="C55" s="12"/>
      <c r="D55" s="11"/>
      <c r="E55" s="12"/>
      <c r="F55" s="12"/>
      <c r="G55" s="12"/>
      <c r="H55" s="61"/>
      <c r="I55" s="61"/>
      <c r="J55" s="61"/>
      <c r="K55" s="61"/>
      <c r="L55" s="61"/>
      <c r="M55" s="61"/>
      <c r="N55" s="61"/>
      <c r="O55" s="13"/>
      <c r="P55" s="13"/>
      <c r="Q55" s="13"/>
      <c r="R55" s="15">
        <f t="shared" si="0"/>
        <v>0</v>
      </c>
      <c r="S55" s="16">
        <f t="shared" si="1"/>
        <v>0</v>
      </c>
      <c r="T55" s="13">
        <v>530</v>
      </c>
      <c r="U55" s="17">
        <f t="shared" si="2"/>
        <v>0</v>
      </c>
    </row>
    <row r="56" spans="1:21">
      <c r="A56" s="13" t="s">
        <v>60</v>
      </c>
      <c r="B56" s="9"/>
      <c r="C56" s="56"/>
      <c r="D56" s="12">
        <v>2.3999999999999998E-3</v>
      </c>
      <c r="E56" s="12"/>
      <c r="F56" s="12"/>
      <c r="G56" s="12"/>
      <c r="H56" s="61"/>
      <c r="I56" s="61"/>
      <c r="J56" s="61"/>
      <c r="K56" s="61"/>
      <c r="L56" s="61"/>
      <c r="M56" s="61"/>
      <c r="N56" s="61"/>
      <c r="O56" s="13"/>
      <c r="P56" s="13"/>
      <c r="Q56" s="13"/>
      <c r="R56" s="15">
        <f t="shared" si="0"/>
        <v>2.3999999999999998E-3</v>
      </c>
      <c r="S56" s="16">
        <f t="shared" si="1"/>
        <v>1.1999999999999999E-2</v>
      </c>
      <c r="T56" s="13">
        <v>560</v>
      </c>
      <c r="U56" s="17">
        <f t="shared" si="2"/>
        <v>1.3439999999999999</v>
      </c>
    </row>
    <row r="57" spans="1:21">
      <c r="A57" s="13" t="s">
        <v>71</v>
      </c>
      <c r="B57" s="9"/>
      <c r="C57" s="16"/>
      <c r="D57" s="16"/>
      <c r="E57" s="16"/>
      <c r="F57" s="16"/>
      <c r="G57" s="61"/>
      <c r="H57" s="61"/>
      <c r="I57" s="61"/>
      <c r="J57" s="61"/>
      <c r="K57" s="61"/>
      <c r="L57" s="61"/>
      <c r="M57" s="61"/>
      <c r="N57" s="61"/>
      <c r="O57" s="61"/>
      <c r="P57" s="16"/>
      <c r="Q57" s="16"/>
      <c r="R57" s="15">
        <f>SUBTOTAL(9,C57:Q57)</f>
        <v>0</v>
      </c>
      <c r="S57" s="16">
        <f t="shared" si="1"/>
        <v>0</v>
      </c>
      <c r="T57" s="13">
        <v>2285.7139999999999</v>
      </c>
      <c r="U57" s="17">
        <f>T57*R57</f>
        <v>0</v>
      </c>
    </row>
    <row r="58" spans="1:21">
      <c r="A58" s="13" t="s">
        <v>72</v>
      </c>
      <c r="B58" s="16"/>
      <c r="C58" s="16"/>
      <c r="D58" s="16"/>
      <c r="E58" s="16"/>
      <c r="F58" s="16"/>
      <c r="G58" s="16"/>
      <c r="H58" s="61"/>
      <c r="I58" s="61"/>
      <c r="J58" s="61"/>
      <c r="K58" s="61"/>
      <c r="L58" s="61"/>
      <c r="M58" s="61"/>
      <c r="N58" s="61"/>
      <c r="O58" s="17"/>
      <c r="P58" s="17"/>
      <c r="Q58" s="17"/>
      <c r="R58" s="16"/>
      <c r="S58" s="16"/>
      <c r="T58" s="13">
        <v>143</v>
      </c>
      <c r="U58" s="16"/>
    </row>
    <row r="59" spans="1:21">
      <c r="C59" s="33">
        <f>SUMPRODUCT(C6:C58*$T$6:$T$58)</f>
        <v>32</v>
      </c>
      <c r="D59" s="33">
        <f t="shared" ref="D59:G59" si="3">SUMPRODUCT(D6:D58*$T$6:$T$58)</f>
        <v>6.7859999999999996</v>
      </c>
      <c r="E59" s="33">
        <f t="shared" si="3"/>
        <v>16.334782000000001</v>
      </c>
      <c r="F59" s="33">
        <f t="shared" si="3"/>
        <v>3</v>
      </c>
      <c r="G59" s="33">
        <f t="shared" si="3"/>
        <v>14.88</v>
      </c>
      <c r="H59" s="69">
        <f>SUMPRODUCT(H6:H55*$T$6:$T$55)</f>
        <v>21.111000000000004</v>
      </c>
      <c r="I59" s="69">
        <f t="shared" ref="I59:N59" si="4">SUMPRODUCT(I6:I55*$T$6:$T$55)</f>
        <v>22.206</v>
      </c>
      <c r="J59" s="69">
        <f t="shared" si="4"/>
        <v>34.906029999999994</v>
      </c>
      <c r="K59" s="69">
        <f t="shared" si="4"/>
        <v>5.9024999999999999</v>
      </c>
      <c r="L59" s="69">
        <f t="shared" si="4"/>
        <v>15.975999999999999</v>
      </c>
      <c r="M59" s="69">
        <f t="shared" si="4"/>
        <v>3</v>
      </c>
      <c r="N59" s="69">
        <f t="shared" si="4"/>
        <v>3.9000000000000004</v>
      </c>
      <c r="R59" s="34">
        <f>SUM(C59:Q59)</f>
        <v>180.00231200000002</v>
      </c>
    </row>
    <row r="60" spans="1:21">
      <c r="G60" s="54">
        <f>SUM(C59:G59)</f>
        <v>73.000782000000001</v>
      </c>
    </row>
  </sheetData>
  <mergeCells count="6">
    <mergeCell ref="U3:U4"/>
    <mergeCell ref="A3:A4"/>
    <mergeCell ref="B3:B4"/>
    <mergeCell ref="R3:R4"/>
    <mergeCell ref="S3:S4"/>
    <mergeCell ref="T3:T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9"/>
  <sheetViews>
    <sheetView topLeftCell="A22" zoomScale="70" zoomScaleNormal="70" workbookViewId="0">
      <selection activeCell="F39" sqref="F39"/>
    </sheetView>
  </sheetViews>
  <sheetFormatPr defaultRowHeight="15"/>
  <cols>
    <col min="1" max="1" width="25.140625" bestFit="1" customWidth="1"/>
    <col min="5" max="5" width="7.7109375" customWidth="1"/>
    <col min="20" max="20" width="7.28515625" style="18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7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7"/>
      <c r="U2" s="42">
        <v>1</v>
      </c>
    </row>
    <row r="3" spans="1:21" ht="15" customHeight="1">
      <c r="A3" s="78" t="s">
        <v>0</v>
      </c>
      <c r="B3" s="78" t="s">
        <v>1</v>
      </c>
      <c r="C3" s="2"/>
      <c r="D3" s="2"/>
      <c r="E3" s="3" t="s">
        <v>2</v>
      </c>
      <c r="F3" s="2"/>
      <c r="G3" s="2"/>
      <c r="H3" s="48"/>
      <c r="I3" s="48"/>
      <c r="J3" s="48"/>
      <c r="K3" s="48"/>
      <c r="L3" s="48"/>
      <c r="M3" s="48"/>
      <c r="N3" s="48"/>
      <c r="O3" s="48"/>
      <c r="P3" s="2"/>
      <c r="Q3" s="2"/>
      <c r="R3" s="80" t="s">
        <v>3</v>
      </c>
      <c r="S3" s="82" t="s">
        <v>4</v>
      </c>
      <c r="T3" s="84" t="s">
        <v>5</v>
      </c>
      <c r="U3" s="76" t="s">
        <v>6</v>
      </c>
    </row>
    <row r="4" spans="1:21" ht="88.5">
      <c r="A4" s="79"/>
      <c r="B4" s="79"/>
      <c r="C4" s="4" t="s">
        <v>7</v>
      </c>
      <c r="D4" s="4" t="s">
        <v>8</v>
      </c>
      <c r="E4" s="4" t="s">
        <v>9</v>
      </c>
      <c r="F4" s="4" t="s">
        <v>10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81"/>
      <c r="S4" s="83"/>
      <c r="T4" s="85"/>
      <c r="U4" s="77"/>
    </row>
    <row r="5" spans="1:21">
      <c r="A5" s="7">
        <v>1</v>
      </c>
      <c r="B5" s="7">
        <v>2</v>
      </c>
      <c r="C5" s="41">
        <v>3</v>
      </c>
      <c r="D5" s="7">
        <v>4</v>
      </c>
      <c r="E5" s="7">
        <v>5</v>
      </c>
      <c r="F5" s="7">
        <v>6</v>
      </c>
      <c r="G5" s="41">
        <v>7</v>
      </c>
      <c r="H5" s="7">
        <v>8</v>
      </c>
      <c r="I5" s="41">
        <v>9</v>
      </c>
      <c r="J5" s="7">
        <v>10</v>
      </c>
      <c r="K5" s="41">
        <v>11</v>
      </c>
      <c r="L5" s="7">
        <v>12</v>
      </c>
      <c r="M5" s="41">
        <v>13</v>
      </c>
      <c r="N5" s="7">
        <v>14</v>
      </c>
      <c r="O5" s="41">
        <v>15</v>
      </c>
      <c r="P5" s="7">
        <v>16</v>
      </c>
      <c r="Q5" s="41">
        <v>17</v>
      </c>
      <c r="R5" s="8">
        <v>18</v>
      </c>
      <c r="S5" s="7">
        <v>19</v>
      </c>
      <c r="T5" s="73">
        <v>20</v>
      </c>
      <c r="U5" s="7">
        <v>21</v>
      </c>
    </row>
    <row r="6" spans="1:21">
      <c r="A6" s="13" t="s">
        <v>14</v>
      </c>
      <c r="B6" s="9" t="s">
        <v>15</v>
      </c>
      <c r="C6" s="10"/>
      <c r="D6" s="11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5">
        <f>SUBTOTAL(9,C6:Q6)</f>
        <v>0</v>
      </c>
      <c r="S6" s="16">
        <f>R6*$U$2</f>
        <v>0</v>
      </c>
      <c r="T6" s="13">
        <v>133</v>
      </c>
      <c r="U6" s="17">
        <f>T6*R6</f>
        <v>0</v>
      </c>
    </row>
    <row r="7" spans="1:21">
      <c r="A7" s="39" t="s">
        <v>16</v>
      </c>
      <c r="B7" s="9" t="s">
        <v>15</v>
      </c>
      <c r="C7" s="10"/>
      <c r="D7" s="12">
        <v>0.01</v>
      </c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5">
        <f t="shared" ref="R7:R56" si="0">SUBTOTAL(9,C7:Q7)</f>
        <v>0.01</v>
      </c>
      <c r="S7" s="16">
        <f t="shared" ref="S7:S57" si="1">R7*$U$2</f>
        <v>0.01</v>
      </c>
      <c r="T7" s="13">
        <v>92</v>
      </c>
      <c r="U7" s="17">
        <f t="shared" ref="U7:U56" si="2">T7*R7</f>
        <v>0.92</v>
      </c>
    </row>
    <row r="8" spans="1:21">
      <c r="A8" s="13" t="s">
        <v>17</v>
      </c>
      <c r="B8" s="9" t="s">
        <v>15</v>
      </c>
      <c r="C8" s="10"/>
      <c r="D8" s="12"/>
      <c r="E8" s="12">
        <v>2.5000000000000001E-4</v>
      </c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5">
        <f t="shared" si="0"/>
        <v>2.5000000000000001E-4</v>
      </c>
      <c r="S8" s="16">
        <f t="shared" si="1"/>
        <v>2.5000000000000001E-4</v>
      </c>
      <c r="T8" s="13">
        <v>19</v>
      </c>
      <c r="U8" s="17">
        <f t="shared" si="2"/>
        <v>4.7499999999999999E-3</v>
      </c>
    </row>
    <row r="9" spans="1:21">
      <c r="A9" s="13" t="s">
        <v>18</v>
      </c>
      <c r="B9" s="9" t="s">
        <v>15</v>
      </c>
      <c r="C9" s="10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5">
        <f t="shared" si="0"/>
        <v>0</v>
      </c>
      <c r="S9" s="16">
        <f t="shared" si="1"/>
        <v>0</v>
      </c>
      <c r="T9" s="13">
        <v>166.5</v>
      </c>
      <c r="U9" s="17">
        <f t="shared" si="2"/>
        <v>0</v>
      </c>
    </row>
    <row r="10" spans="1:21">
      <c r="A10" s="13" t="s">
        <v>19</v>
      </c>
      <c r="B10" s="9" t="s">
        <v>15</v>
      </c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5">
        <f t="shared" si="0"/>
        <v>0</v>
      </c>
      <c r="S10" s="16">
        <f t="shared" si="1"/>
        <v>0</v>
      </c>
      <c r="T10" s="13">
        <v>211.11</v>
      </c>
      <c r="U10" s="17">
        <f t="shared" si="2"/>
        <v>0</v>
      </c>
    </row>
    <row r="11" spans="1:21">
      <c r="A11" s="13" t="s">
        <v>20</v>
      </c>
      <c r="B11" s="9" t="s">
        <v>15</v>
      </c>
      <c r="C11" s="10"/>
      <c r="D11" s="12"/>
      <c r="E11" s="12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5">
        <f t="shared" si="0"/>
        <v>0</v>
      </c>
      <c r="S11" s="16">
        <f t="shared" si="1"/>
        <v>0</v>
      </c>
      <c r="T11" s="13">
        <v>168</v>
      </c>
      <c r="U11" s="17">
        <f t="shared" si="2"/>
        <v>0</v>
      </c>
    </row>
    <row r="12" spans="1:21">
      <c r="A12" s="13" t="s">
        <v>21</v>
      </c>
      <c r="B12" s="9" t="s">
        <v>15</v>
      </c>
      <c r="C12" s="12"/>
      <c r="D12" s="12"/>
      <c r="E12" s="12"/>
      <c r="F12" s="12">
        <v>2.1000000000000001E-2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5">
        <f t="shared" si="0"/>
        <v>2.1000000000000001E-2</v>
      </c>
      <c r="S12" s="16">
        <f t="shared" si="1"/>
        <v>2.1000000000000001E-2</v>
      </c>
      <c r="T12" s="13">
        <v>268.5</v>
      </c>
      <c r="U12" s="17">
        <f t="shared" si="2"/>
        <v>5.6385000000000005</v>
      </c>
    </row>
    <row r="13" spans="1:21">
      <c r="A13" s="13" t="s">
        <v>65</v>
      </c>
      <c r="B13" s="9" t="s">
        <v>15</v>
      </c>
      <c r="C13" s="10"/>
      <c r="D13" s="12"/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5">
        <f t="shared" si="0"/>
        <v>0</v>
      </c>
      <c r="S13" s="16">
        <f t="shared" si="1"/>
        <v>0</v>
      </c>
      <c r="T13" s="13">
        <v>106.67</v>
      </c>
      <c r="U13" s="17">
        <f t="shared" si="2"/>
        <v>0</v>
      </c>
    </row>
    <row r="14" spans="1:21">
      <c r="A14" s="13" t="s">
        <v>66</v>
      </c>
      <c r="B14" s="9" t="s">
        <v>15</v>
      </c>
      <c r="C14" s="10"/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5">
        <f t="shared" si="0"/>
        <v>0</v>
      </c>
      <c r="S14" s="16">
        <f t="shared" si="1"/>
        <v>0</v>
      </c>
      <c r="T14" s="13">
        <v>294</v>
      </c>
      <c r="U14" s="17">
        <f t="shared" si="2"/>
        <v>0</v>
      </c>
    </row>
    <row r="15" spans="1:21">
      <c r="A15" s="13" t="s">
        <v>67</v>
      </c>
      <c r="B15" s="9" t="s">
        <v>15</v>
      </c>
      <c r="C15" s="10"/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5">
        <f t="shared" si="0"/>
        <v>0</v>
      </c>
      <c r="S15" s="16">
        <f t="shared" si="1"/>
        <v>0</v>
      </c>
      <c r="T15" s="13">
        <v>248.6</v>
      </c>
      <c r="U15" s="17">
        <f t="shared" si="2"/>
        <v>0</v>
      </c>
    </row>
    <row r="16" spans="1:21">
      <c r="A16" s="13" t="s">
        <v>23</v>
      </c>
      <c r="B16" s="9" t="s">
        <v>15</v>
      </c>
      <c r="C16" s="10"/>
      <c r="D16" s="12"/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5">
        <f t="shared" si="0"/>
        <v>0</v>
      </c>
      <c r="S16" s="16">
        <f t="shared" si="1"/>
        <v>0</v>
      </c>
      <c r="T16" s="13">
        <v>410</v>
      </c>
      <c r="U16" s="17">
        <f t="shared" si="2"/>
        <v>0</v>
      </c>
    </row>
    <row r="17" spans="1:21">
      <c r="A17" s="13" t="s">
        <v>24</v>
      </c>
      <c r="B17" s="9" t="s">
        <v>15</v>
      </c>
      <c r="C17" s="12"/>
      <c r="D17" s="12"/>
      <c r="E17" s="12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5">
        <f t="shared" si="0"/>
        <v>0</v>
      </c>
      <c r="S17" s="16">
        <f t="shared" si="1"/>
        <v>0</v>
      </c>
      <c r="T17" s="13">
        <v>290</v>
      </c>
      <c r="U17" s="17">
        <f t="shared" si="2"/>
        <v>0</v>
      </c>
    </row>
    <row r="18" spans="1:21">
      <c r="A18" s="13" t="s">
        <v>25</v>
      </c>
      <c r="B18" s="9" t="s">
        <v>15</v>
      </c>
      <c r="C18" s="10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5">
        <f t="shared" si="0"/>
        <v>0</v>
      </c>
      <c r="S18" s="16">
        <f t="shared" si="1"/>
        <v>0</v>
      </c>
      <c r="T18" s="13">
        <v>1100</v>
      </c>
      <c r="U18" s="17">
        <f t="shared" si="2"/>
        <v>0</v>
      </c>
    </row>
    <row r="19" spans="1:21">
      <c r="A19" s="55" t="s">
        <v>68</v>
      </c>
      <c r="B19" s="9" t="s">
        <v>15</v>
      </c>
      <c r="C19" s="12"/>
      <c r="D19" s="11"/>
      <c r="E19" s="12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5">
        <f t="shared" si="0"/>
        <v>0</v>
      </c>
      <c r="S19" s="16">
        <f t="shared" si="1"/>
        <v>0</v>
      </c>
      <c r="T19" s="13">
        <v>312</v>
      </c>
      <c r="U19" s="17">
        <f t="shared" si="2"/>
        <v>0</v>
      </c>
    </row>
    <row r="20" spans="1:21">
      <c r="A20" s="13" t="s">
        <v>26</v>
      </c>
      <c r="B20" s="9"/>
      <c r="C20" s="10"/>
      <c r="D20" s="12">
        <v>1.9E-2</v>
      </c>
      <c r="E20" s="12">
        <v>3.7420000000000002E-2</v>
      </c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5">
        <f t="shared" si="0"/>
        <v>5.6419999999999998E-2</v>
      </c>
      <c r="S20" s="16">
        <f t="shared" si="1"/>
        <v>5.6419999999999998E-2</v>
      </c>
      <c r="T20" s="13">
        <v>238</v>
      </c>
      <c r="U20" s="17">
        <f t="shared" si="2"/>
        <v>13.427959999999999</v>
      </c>
    </row>
    <row r="21" spans="1:21">
      <c r="A21" s="13" t="s">
        <v>27</v>
      </c>
      <c r="B21" s="9" t="s">
        <v>28</v>
      </c>
      <c r="C21" s="12"/>
      <c r="D21" s="12"/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5">
        <f t="shared" si="0"/>
        <v>0</v>
      </c>
      <c r="S21" s="16">
        <f t="shared" si="1"/>
        <v>0</v>
      </c>
      <c r="T21" s="13">
        <v>89.47</v>
      </c>
      <c r="U21" s="17">
        <f t="shared" si="2"/>
        <v>0</v>
      </c>
    </row>
    <row r="22" spans="1:21">
      <c r="A22" s="13" t="s">
        <v>29</v>
      </c>
      <c r="B22" s="9" t="s">
        <v>15</v>
      </c>
      <c r="C22" s="10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5">
        <f t="shared" si="0"/>
        <v>0</v>
      </c>
      <c r="S22" s="16">
        <f t="shared" si="1"/>
        <v>0</v>
      </c>
      <c r="T22" s="13">
        <v>200</v>
      </c>
      <c r="U22" s="17">
        <f t="shared" si="2"/>
        <v>0</v>
      </c>
    </row>
    <row r="23" spans="1:21">
      <c r="A23" s="13" t="s">
        <v>30</v>
      </c>
      <c r="B23" s="9" t="s">
        <v>15</v>
      </c>
      <c r="C23" s="10"/>
      <c r="D23" s="12"/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5">
        <f t="shared" si="0"/>
        <v>0</v>
      </c>
      <c r="S23" s="16">
        <f t="shared" si="1"/>
        <v>0</v>
      </c>
      <c r="T23" s="13">
        <v>560</v>
      </c>
      <c r="U23" s="17">
        <f t="shared" si="2"/>
        <v>0</v>
      </c>
    </row>
    <row r="24" spans="1:21">
      <c r="A24" s="13" t="s">
        <v>22</v>
      </c>
      <c r="B24" s="9" t="s">
        <v>15</v>
      </c>
      <c r="C24" s="10"/>
      <c r="D24" s="12"/>
      <c r="E24" s="12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5">
        <f t="shared" si="0"/>
        <v>0</v>
      </c>
      <c r="S24" s="16">
        <f t="shared" si="1"/>
        <v>0</v>
      </c>
      <c r="T24" s="13">
        <v>224</v>
      </c>
      <c r="U24" s="17">
        <f t="shared" si="2"/>
        <v>0</v>
      </c>
    </row>
    <row r="25" spans="1:21">
      <c r="A25" s="13" t="s">
        <v>31</v>
      </c>
      <c r="B25" s="9" t="s">
        <v>15</v>
      </c>
      <c r="C25" s="12"/>
      <c r="D25" s="12"/>
      <c r="E25" s="12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5">
        <f t="shared" si="0"/>
        <v>0</v>
      </c>
      <c r="S25" s="16">
        <f t="shared" si="1"/>
        <v>0</v>
      </c>
      <c r="T25" s="13">
        <v>52.22</v>
      </c>
      <c r="U25" s="17">
        <f t="shared" si="2"/>
        <v>0</v>
      </c>
    </row>
    <row r="26" spans="1:21">
      <c r="A26" s="13" t="s">
        <v>32</v>
      </c>
      <c r="B26" s="9" t="s">
        <v>15</v>
      </c>
      <c r="C26" s="10"/>
      <c r="D26" s="12"/>
      <c r="E26" s="12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5">
        <f t="shared" si="0"/>
        <v>0</v>
      </c>
      <c r="S26" s="16">
        <f t="shared" si="1"/>
        <v>0</v>
      </c>
      <c r="T26" s="13">
        <v>81.25</v>
      </c>
      <c r="U26" s="17">
        <f t="shared" si="2"/>
        <v>0</v>
      </c>
    </row>
    <row r="27" spans="1:21">
      <c r="A27" s="13" t="s">
        <v>33</v>
      </c>
      <c r="B27" s="9" t="s">
        <v>15</v>
      </c>
      <c r="C27" s="10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5">
        <f t="shared" si="0"/>
        <v>0</v>
      </c>
      <c r="S27" s="16">
        <f t="shared" si="1"/>
        <v>0</v>
      </c>
      <c r="T27" s="13">
        <v>62.5</v>
      </c>
      <c r="U27" s="17">
        <f t="shared" si="2"/>
        <v>0</v>
      </c>
    </row>
    <row r="28" spans="1:21">
      <c r="A28" s="13" t="s">
        <v>34</v>
      </c>
      <c r="B28" s="9" t="s">
        <v>15</v>
      </c>
      <c r="C28" s="12"/>
      <c r="D28" s="12"/>
      <c r="E28" s="12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5">
        <f t="shared" si="0"/>
        <v>0</v>
      </c>
      <c r="S28" s="16">
        <f t="shared" si="1"/>
        <v>0</v>
      </c>
      <c r="T28" s="13">
        <v>42.86</v>
      </c>
      <c r="U28" s="17">
        <f t="shared" si="2"/>
        <v>0</v>
      </c>
    </row>
    <row r="29" spans="1:21">
      <c r="A29" s="13" t="s">
        <v>35</v>
      </c>
      <c r="B29" s="9" t="s">
        <v>15</v>
      </c>
      <c r="C29" s="10"/>
      <c r="D29" s="12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5">
        <f t="shared" si="0"/>
        <v>0</v>
      </c>
      <c r="S29" s="16">
        <f t="shared" si="1"/>
        <v>0</v>
      </c>
      <c r="T29" s="13">
        <v>62.5</v>
      </c>
      <c r="U29" s="17">
        <f t="shared" si="2"/>
        <v>0</v>
      </c>
    </row>
    <row r="30" spans="1:21">
      <c r="A30" s="13" t="s">
        <v>36</v>
      </c>
      <c r="B30" s="9" t="s">
        <v>15</v>
      </c>
      <c r="C30" s="10"/>
      <c r="D30" s="12"/>
      <c r="E30" s="55">
        <v>4.4400000000000002E-2</v>
      </c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5">
        <f t="shared" si="0"/>
        <v>4.4400000000000002E-2</v>
      </c>
      <c r="S30" s="16">
        <f t="shared" si="1"/>
        <v>4.4400000000000002E-2</v>
      </c>
      <c r="T30" s="13">
        <v>105.56</v>
      </c>
      <c r="U30" s="17">
        <f t="shared" si="2"/>
        <v>4.6868639999999999</v>
      </c>
    </row>
    <row r="31" spans="1:21">
      <c r="A31" s="13" t="s">
        <v>37</v>
      </c>
      <c r="B31" s="9" t="s">
        <v>15</v>
      </c>
      <c r="C31" s="10"/>
      <c r="D31" s="12"/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5">
        <f t="shared" si="0"/>
        <v>0</v>
      </c>
      <c r="S31" s="16">
        <f t="shared" si="1"/>
        <v>0</v>
      </c>
      <c r="T31" s="13">
        <v>47</v>
      </c>
      <c r="U31" s="17">
        <f t="shared" si="2"/>
        <v>0</v>
      </c>
    </row>
    <row r="32" spans="1:21">
      <c r="A32" s="13" t="s">
        <v>38</v>
      </c>
      <c r="B32" s="9" t="s">
        <v>15</v>
      </c>
      <c r="C32" s="10"/>
      <c r="D32" s="12"/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5">
        <f t="shared" si="0"/>
        <v>0</v>
      </c>
      <c r="S32" s="16">
        <f t="shared" si="1"/>
        <v>0</v>
      </c>
      <c r="T32" s="13">
        <v>171.11</v>
      </c>
      <c r="U32" s="17">
        <f t="shared" si="2"/>
        <v>0</v>
      </c>
    </row>
    <row r="33" spans="1:21">
      <c r="A33" s="13" t="s">
        <v>39</v>
      </c>
      <c r="B33" s="9" t="s">
        <v>15</v>
      </c>
      <c r="C33" s="10"/>
      <c r="D33" s="12"/>
      <c r="E33" s="12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5">
        <f t="shared" si="0"/>
        <v>0</v>
      </c>
      <c r="S33" s="16">
        <f t="shared" si="1"/>
        <v>0</v>
      </c>
      <c r="T33" s="13">
        <v>400</v>
      </c>
      <c r="U33" s="17">
        <f t="shared" si="2"/>
        <v>0</v>
      </c>
    </row>
    <row r="34" spans="1:21">
      <c r="A34" s="13" t="s">
        <v>69</v>
      </c>
      <c r="B34" s="9" t="s">
        <v>15</v>
      </c>
      <c r="C34" s="12"/>
      <c r="D34" s="12"/>
      <c r="E34" s="12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5">
        <f t="shared" si="0"/>
        <v>0</v>
      </c>
      <c r="S34" s="16">
        <f t="shared" si="1"/>
        <v>0</v>
      </c>
      <c r="T34" s="13">
        <v>242</v>
      </c>
      <c r="U34" s="17">
        <f t="shared" si="2"/>
        <v>0</v>
      </c>
    </row>
    <row r="35" spans="1:21">
      <c r="A35" s="13" t="s">
        <v>40</v>
      </c>
      <c r="B35" s="9" t="s">
        <v>15</v>
      </c>
      <c r="C35" s="10"/>
      <c r="D35" s="12"/>
      <c r="E35" s="12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5">
        <f t="shared" si="0"/>
        <v>0</v>
      </c>
      <c r="S35" s="16">
        <f t="shared" si="1"/>
        <v>0</v>
      </c>
      <c r="T35" s="13"/>
      <c r="U35" s="17">
        <f t="shared" si="2"/>
        <v>0</v>
      </c>
    </row>
    <row r="36" spans="1:21">
      <c r="A36" s="13" t="s">
        <v>41</v>
      </c>
      <c r="B36" s="9" t="s">
        <v>15</v>
      </c>
      <c r="C36" s="12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>
        <f t="shared" si="0"/>
        <v>0</v>
      </c>
      <c r="S36" s="16">
        <f t="shared" si="1"/>
        <v>0</v>
      </c>
      <c r="T36" s="13">
        <v>586.66999999999996</v>
      </c>
      <c r="U36" s="17">
        <f t="shared" si="2"/>
        <v>0</v>
      </c>
    </row>
    <row r="37" spans="1:21">
      <c r="A37" s="13" t="s">
        <v>42</v>
      </c>
      <c r="B37" s="9" t="s">
        <v>15</v>
      </c>
      <c r="C37" s="10"/>
      <c r="D37" s="12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5">
        <f t="shared" si="0"/>
        <v>0</v>
      </c>
      <c r="S37" s="16">
        <f t="shared" si="1"/>
        <v>0</v>
      </c>
      <c r="T37" s="38">
        <v>455.62</v>
      </c>
      <c r="U37" s="17">
        <f t="shared" si="2"/>
        <v>0</v>
      </c>
    </row>
    <row r="38" spans="1:21">
      <c r="A38" s="13" t="s">
        <v>43</v>
      </c>
      <c r="B38" s="9" t="s">
        <v>15</v>
      </c>
      <c r="C38" s="12"/>
      <c r="D38" s="12"/>
      <c r="E38" s="12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>
        <f t="shared" si="0"/>
        <v>0</v>
      </c>
      <c r="S38" s="16">
        <f t="shared" si="1"/>
        <v>0</v>
      </c>
      <c r="T38" s="13">
        <v>715</v>
      </c>
      <c r="U38" s="17">
        <f t="shared" si="2"/>
        <v>0</v>
      </c>
    </row>
    <row r="39" spans="1:21">
      <c r="A39" s="13" t="s">
        <v>44</v>
      </c>
      <c r="B39" s="9" t="s">
        <v>15</v>
      </c>
      <c r="C39" s="10"/>
      <c r="D39" s="12"/>
      <c r="E39" s="12">
        <v>5.0000000000000001E-3</v>
      </c>
      <c r="F39" s="12">
        <v>5.3699999999999998E-3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5">
        <f t="shared" si="0"/>
        <v>1.0370000000000001E-2</v>
      </c>
      <c r="S39" s="16">
        <f t="shared" si="1"/>
        <v>1.0370000000000001E-2</v>
      </c>
      <c r="T39" s="13">
        <v>750</v>
      </c>
      <c r="U39" s="17">
        <f t="shared" si="2"/>
        <v>7.7775000000000007</v>
      </c>
    </row>
    <row r="40" spans="1:21">
      <c r="A40" s="13" t="s">
        <v>45</v>
      </c>
      <c r="B40" s="9" t="s">
        <v>15</v>
      </c>
      <c r="C40" s="10"/>
      <c r="D40" s="12"/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5">
        <f t="shared" si="0"/>
        <v>0</v>
      </c>
      <c r="S40" s="16">
        <f t="shared" si="1"/>
        <v>0</v>
      </c>
      <c r="T40" s="13">
        <v>340</v>
      </c>
      <c r="U40" s="17">
        <f t="shared" si="2"/>
        <v>0</v>
      </c>
    </row>
    <row r="41" spans="1:21">
      <c r="A41" s="13" t="s">
        <v>46</v>
      </c>
      <c r="B41" s="9" t="s">
        <v>15</v>
      </c>
      <c r="C41" s="10"/>
      <c r="D41" s="12"/>
      <c r="E41" s="12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5">
        <f t="shared" si="0"/>
        <v>0</v>
      </c>
      <c r="S41" s="16">
        <f t="shared" si="1"/>
        <v>0</v>
      </c>
      <c r="T41" s="13">
        <v>30</v>
      </c>
      <c r="U41" s="17">
        <f t="shared" si="2"/>
        <v>0</v>
      </c>
    </row>
    <row r="42" spans="1:21">
      <c r="A42" s="13" t="s">
        <v>47</v>
      </c>
      <c r="B42" s="9" t="s">
        <v>15</v>
      </c>
      <c r="C42" s="10"/>
      <c r="D42" s="19"/>
      <c r="E42" s="12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>
        <f t="shared" si="0"/>
        <v>0</v>
      </c>
      <c r="S42" s="16">
        <f t="shared" si="1"/>
        <v>0</v>
      </c>
      <c r="T42" s="13">
        <v>35</v>
      </c>
      <c r="U42" s="17">
        <f t="shared" si="2"/>
        <v>0</v>
      </c>
    </row>
    <row r="43" spans="1:21">
      <c r="A43" s="20" t="s">
        <v>48</v>
      </c>
      <c r="B43" s="21" t="s">
        <v>15</v>
      </c>
      <c r="C43" s="22"/>
      <c r="D43" s="12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5">
        <f t="shared" si="0"/>
        <v>0</v>
      </c>
      <c r="S43" s="16">
        <f t="shared" si="1"/>
        <v>0</v>
      </c>
      <c r="T43" s="13">
        <v>40</v>
      </c>
      <c r="U43" s="17">
        <f t="shared" si="2"/>
        <v>0</v>
      </c>
    </row>
    <row r="44" spans="1:21">
      <c r="A44" s="13" t="s">
        <v>49</v>
      </c>
      <c r="B44" s="9" t="s">
        <v>15</v>
      </c>
      <c r="C44" s="12"/>
      <c r="D44" s="12"/>
      <c r="E44" s="12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5">
        <f t="shared" si="0"/>
        <v>0</v>
      </c>
      <c r="S44" s="16">
        <f t="shared" si="1"/>
        <v>0</v>
      </c>
      <c r="T44" s="13">
        <v>35</v>
      </c>
      <c r="U44" s="17">
        <f t="shared" si="2"/>
        <v>0</v>
      </c>
    </row>
    <row r="45" spans="1:21">
      <c r="A45" s="13" t="s">
        <v>50</v>
      </c>
      <c r="B45" s="9" t="s">
        <v>15</v>
      </c>
      <c r="C45" s="10"/>
      <c r="D45" s="24"/>
      <c r="E45" s="12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5">
        <f t="shared" si="0"/>
        <v>0</v>
      </c>
      <c r="S45" s="16">
        <f t="shared" si="1"/>
        <v>0</v>
      </c>
      <c r="T45" s="13">
        <v>30</v>
      </c>
      <c r="U45" s="17">
        <f t="shared" si="2"/>
        <v>0</v>
      </c>
    </row>
    <row r="46" spans="1:21">
      <c r="A46" s="26" t="s">
        <v>51</v>
      </c>
      <c r="B46" s="25" t="s">
        <v>15</v>
      </c>
      <c r="C46" s="24"/>
      <c r="D46" s="12"/>
      <c r="E46" s="24"/>
      <c r="F46" s="24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5">
        <f t="shared" si="0"/>
        <v>0</v>
      </c>
      <c r="S46" s="16">
        <f t="shared" si="1"/>
        <v>0</v>
      </c>
      <c r="T46" s="13">
        <v>315</v>
      </c>
      <c r="U46" s="17">
        <f t="shared" si="2"/>
        <v>0</v>
      </c>
    </row>
    <row r="47" spans="1:21">
      <c r="A47" s="13" t="s">
        <v>52</v>
      </c>
      <c r="B47" s="9" t="s">
        <v>15</v>
      </c>
      <c r="C47" s="10"/>
      <c r="D47" s="12"/>
      <c r="E47" s="12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5">
        <f t="shared" si="0"/>
        <v>0</v>
      </c>
      <c r="S47" s="16">
        <f t="shared" si="1"/>
        <v>0</v>
      </c>
      <c r="T47" s="13">
        <v>32.5</v>
      </c>
      <c r="U47" s="17">
        <f t="shared" si="2"/>
        <v>0</v>
      </c>
    </row>
    <row r="48" spans="1:21">
      <c r="A48" s="13" t="s">
        <v>53</v>
      </c>
      <c r="B48" s="9" t="s">
        <v>15</v>
      </c>
      <c r="C48" s="10"/>
      <c r="D48" s="12"/>
      <c r="E48" s="12"/>
      <c r="F48" s="12">
        <v>0.02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5">
        <f t="shared" si="0"/>
        <v>0.02</v>
      </c>
      <c r="S48" s="16">
        <f t="shared" si="1"/>
        <v>0.02</v>
      </c>
      <c r="T48" s="13">
        <v>60</v>
      </c>
      <c r="U48" s="17">
        <f t="shared" si="2"/>
        <v>1.2</v>
      </c>
    </row>
    <row r="49" spans="1:21">
      <c r="A49" s="13" t="s">
        <v>54</v>
      </c>
      <c r="B49" s="9" t="s">
        <v>15</v>
      </c>
      <c r="C49" s="10"/>
      <c r="D49" s="28"/>
      <c r="E49" s="12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5">
        <f t="shared" si="0"/>
        <v>0</v>
      </c>
      <c r="S49" s="16">
        <f t="shared" si="1"/>
        <v>0</v>
      </c>
      <c r="T49" s="13">
        <v>78</v>
      </c>
      <c r="U49" s="17">
        <f t="shared" si="2"/>
        <v>0</v>
      </c>
    </row>
    <row r="50" spans="1:21">
      <c r="A50" s="32" t="s">
        <v>55</v>
      </c>
      <c r="B50" s="29" t="s">
        <v>15</v>
      </c>
      <c r="C50" s="30"/>
      <c r="D50" s="12"/>
      <c r="E50" s="12"/>
      <c r="F50" s="28"/>
      <c r="G50" s="13"/>
      <c r="H50" s="13"/>
      <c r="I50" s="13"/>
      <c r="J50" s="32"/>
      <c r="K50" s="13"/>
      <c r="L50" s="32"/>
      <c r="M50" s="32"/>
      <c r="N50" s="32"/>
      <c r="O50" s="32"/>
      <c r="P50" s="32"/>
      <c r="Q50" s="32"/>
      <c r="R50" s="15">
        <f t="shared" si="0"/>
        <v>0</v>
      </c>
      <c r="S50" s="16">
        <f t="shared" si="1"/>
        <v>0</v>
      </c>
      <c r="T50" s="13">
        <v>160</v>
      </c>
      <c r="U50" s="17">
        <f t="shared" si="2"/>
        <v>0</v>
      </c>
    </row>
    <row r="51" spans="1:21">
      <c r="A51" s="13" t="s">
        <v>56</v>
      </c>
      <c r="B51" s="9" t="s">
        <v>15</v>
      </c>
      <c r="C51" s="12">
        <v>0.1</v>
      </c>
      <c r="D51" s="12"/>
      <c r="E51" s="12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5">
        <f t="shared" si="0"/>
        <v>0.1</v>
      </c>
      <c r="S51" s="16">
        <f t="shared" si="1"/>
        <v>0.1</v>
      </c>
      <c r="T51" s="13">
        <v>320</v>
      </c>
      <c r="U51" s="17">
        <f t="shared" si="2"/>
        <v>32</v>
      </c>
    </row>
    <row r="52" spans="1:21">
      <c r="A52" s="13" t="s">
        <v>57</v>
      </c>
      <c r="B52" s="9"/>
      <c r="C52" s="12"/>
      <c r="D52" s="12"/>
      <c r="E52" s="12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5">
        <f t="shared" si="0"/>
        <v>0</v>
      </c>
      <c r="S52" s="16">
        <f t="shared" si="1"/>
        <v>0</v>
      </c>
      <c r="T52" s="13">
        <v>102</v>
      </c>
      <c r="U52" s="17">
        <f t="shared" si="2"/>
        <v>0</v>
      </c>
    </row>
    <row r="53" spans="1:21">
      <c r="A53" s="13" t="s">
        <v>70</v>
      </c>
      <c r="B53" s="9" t="s">
        <v>15</v>
      </c>
      <c r="C53" s="12"/>
      <c r="D53" s="12"/>
      <c r="E53" s="12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5">
        <f t="shared" si="0"/>
        <v>0</v>
      </c>
      <c r="S53" s="16">
        <f t="shared" si="1"/>
        <v>0</v>
      </c>
      <c r="T53" s="13">
        <v>280</v>
      </c>
      <c r="U53" s="17">
        <f t="shared" si="2"/>
        <v>0</v>
      </c>
    </row>
    <row r="54" spans="1:21">
      <c r="A54" s="13" t="s">
        <v>58</v>
      </c>
      <c r="B54" s="9" t="s">
        <v>15</v>
      </c>
      <c r="C54" s="12"/>
      <c r="D54" s="12"/>
      <c r="E54" s="12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5">
        <f t="shared" si="0"/>
        <v>0</v>
      </c>
      <c r="S54" s="16">
        <f t="shared" si="1"/>
        <v>0</v>
      </c>
      <c r="T54" s="13">
        <v>186</v>
      </c>
      <c r="U54" s="17">
        <f t="shared" si="2"/>
        <v>0</v>
      </c>
    </row>
    <row r="55" spans="1:21">
      <c r="A55" s="13" t="s">
        <v>59</v>
      </c>
      <c r="B55" s="9" t="s">
        <v>15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5">
        <f t="shared" si="0"/>
        <v>0</v>
      </c>
      <c r="S55" s="16">
        <f t="shared" si="1"/>
        <v>0</v>
      </c>
      <c r="T55" s="13">
        <v>530</v>
      </c>
      <c r="U55" s="17">
        <f t="shared" si="2"/>
        <v>0</v>
      </c>
    </row>
    <row r="56" spans="1:21">
      <c r="A56" s="13" t="s">
        <v>60</v>
      </c>
      <c r="B56" s="9"/>
      <c r="C56" s="56"/>
      <c r="D56" s="12">
        <v>2.3999999999999998E-3</v>
      </c>
      <c r="E56" s="12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5">
        <f t="shared" si="0"/>
        <v>2.3999999999999998E-3</v>
      </c>
      <c r="S56" s="16">
        <f t="shared" si="1"/>
        <v>2.3999999999999998E-3</v>
      </c>
      <c r="T56" s="13">
        <v>560</v>
      </c>
      <c r="U56" s="17">
        <f t="shared" si="2"/>
        <v>1.3439999999999999</v>
      </c>
    </row>
    <row r="57" spans="1:21">
      <c r="A57" s="13" t="s">
        <v>71</v>
      </c>
      <c r="B57" s="9"/>
      <c r="C57" s="16"/>
      <c r="D57" s="16"/>
      <c r="E57" s="16"/>
      <c r="F57" s="16"/>
      <c r="G57" s="61"/>
      <c r="H57" s="16"/>
      <c r="I57" s="16"/>
      <c r="J57" s="16"/>
      <c r="K57" s="16"/>
      <c r="L57" s="16"/>
      <c r="M57" s="16"/>
      <c r="N57" s="16"/>
      <c r="O57" s="61"/>
      <c r="P57" s="16"/>
      <c r="Q57" s="16"/>
      <c r="R57" s="15">
        <f>SUBTOTAL(9,C57:Q57)</f>
        <v>0</v>
      </c>
      <c r="S57" s="16">
        <f t="shared" si="1"/>
        <v>0</v>
      </c>
      <c r="T57" s="13">
        <v>2285.7139999999999</v>
      </c>
      <c r="U57" s="17">
        <f>T57*R57</f>
        <v>0</v>
      </c>
    </row>
    <row r="58" spans="1:21">
      <c r="A58" s="13" t="s">
        <v>72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3">
        <v>143</v>
      </c>
      <c r="U58" s="16"/>
    </row>
    <row r="59" spans="1:21">
      <c r="C59" s="33">
        <f>SUMPRODUCT(C6:C55*$T$6:$T$55)</f>
        <v>32</v>
      </c>
      <c r="D59" s="33">
        <f>SUMPRODUCT(D7:D56*$T$7:$T$56)</f>
        <v>6.7859999999999996</v>
      </c>
      <c r="E59" s="33">
        <f t="shared" ref="E59" si="3">SUMPRODUCT(E6:E58*$T$6:$T$58)</f>
        <v>17.347574000000002</v>
      </c>
      <c r="F59" s="33">
        <f>SUMPRODUCT(F6:F55*$T$6:$T$55)</f>
        <v>10.866</v>
      </c>
      <c r="G59" s="33"/>
      <c r="H59" s="33"/>
      <c r="I59" s="33"/>
      <c r="J59" s="34">
        <f>SUM(C59:H59)</f>
        <v>66.999573999999996</v>
      </c>
      <c r="K59" s="33"/>
      <c r="L59" s="33"/>
      <c r="M59" s="33"/>
      <c r="N59" s="33"/>
      <c r="O59" s="33"/>
      <c r="P59" s="33"/>
      <c r="Q59" s="33"/>
    </row>
  </sheetData>
  <mergeCells count="6">
    <mergeCell ref="U3:U4"/>
    <mergeCell ref="A3:A4"/>
    <mergeCell ref="B3:B4"/>
    <mergeCell ref="R3:R4"/>
    <mergeCell ref="S3:S4"/>
    <mergeCell ref="T3:T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0"/>
  <sheetViews>
    <sheetView topLeftCell="A28" zoomScale="70" zoomScaleNormal="70" workbookViewId="0">
      <selection activeCell="C28" sqref="C1:N1048576"/>
    </sheetView>
  </sheetViews>
  <sheetFormatPr defaultRowHeight="15"/>
  <cols>
    <col min="1" max="1" width="25.140625" bestFit="1" customWidth="1"/>
    <col min="3" max="3" width="8.42578125" customWidth="1"/>
    <col min="4" max="7" width="7.7109375" customWidth="1"/>
    <col min="8" max="8" width="8.140625" style="70" customWidth="1"/>
    <col min="9" max="9" width="7.7109375" style="70" customWidth="1"/>
    <col min="10" max="10" width="9.140625" style="70"/>
    <col min="11" max="14" width="7.7109375" style="70" customWidth="1"/>
    <col min="20" max="20" width="7.28515625" style="18" customWidth="1"/>
  </cols>
  <sheetData>
    <row r="1" spans="1:21">
      <c r="A1" s="1"/>
      <c r="B1" s="1"/>
      <c r="C1" s="1"/>
      <c r="D1" s="1"/>
      <c r="E1" s="1"/>
      <c r="F1" s="1"/>
      <c r="G1" s="1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47"/>
      <c r="U1" s="1"/>
    </row>
    <row r="2" spans="1:21">
      <c r="A2" s="1"/>
      <c r="B2" s="1"/>
      <c r="C2" s="1"/>
      <c r="D2" s="1"/>
      <c r="E2" s="1"/>
      <c r="F2" s="1"/>
      <c r="G2" s="1"/>
      <c r="H2" s="62"/>
      <c r="I2" s="62"/>
      <c r="J2" s="62"/>
      <c r="K2" s="62"/>
      <c r="L2" s="62"/>
      <c r="M2" s="62"/>
      <c r="N2" s="62"/>
      <c r="O2" s="1"/>
      <c r="P2" s="1"/>
      <c r="Q2" s="1"/>
      <c r="R2" s="1"/>
      <c r="S2" s="1"/>
      <c r="T2" s="47"/>
      <c r="U2" s="42">
        <v>1</v>
      </c>
    </row>
    <row r="3" spans="1:21" ht="15" customHeight="1">
      <c r="A3" s="78" t="s">
        <v>0</v>
      </c>
      <c r="B3" s="78" t="s">
        <v>1</v>
      </c>
      <c r="C3" s="2"/>
      <c r="D3" s="2"/>
      <c r="E3" s="3" t="s">
        <v>2</v>
      </c>
      <c r="F3" s="2"/>
      <c r="G3" s="2"/>
      <c r="H3" s="63"/>
      <c r="I3" s="63"/>
      <c r="J3" s="63"/>
      <c r="K3" s="63"/>
      <c r="L3" s="63"/>
      <c r="M3" s="63"/>
      <c r="N3" s="63"/>
      <c r="O3" s="2"/>
      <c r="P3" s="2"/>
      <c r="Q3" s="2"/>
      <c r="R3" s="80" t="s">
        <v>3</v>
      </c>
      <c r="S3" s="82" t="s">
        <v>4</v>
      </c>
      <c r="T3" s="84" t="s">
        <v>5</v>
      </c>
      <c r="U3" s="76" t="s">
        <v>6</v>
      </c>
    </row>
    <row r="4" spans="1:21" ht="92.25">
      <c r="A4" s="79"/>
      <c r="B4" s="79"/>
      <c r="C4" s="4" t="s">
        <v>7</v>
      </c>
      <c r="D4" s="4" t="s">
        <v>8</v>
      </c>
      <c r="E4" s="4" t="s">
        <v>9</v>
      </c>
      <c r="F4" s="4" t="s">
        <v>10</v>
      </c>
      <c r="G4" s="4" t="s">
        <v>64</v>
      </c>
      <c r="H4" s="64" t="s">
        <v>11</v>
      </c>
      <c r="I4" s="64" t="s">
        <v>12</v>
      </c>
      <c r="J4" s="64" t="s">
        <v>61</v>
      </c>
      <c r="K4" s="64" t="s">
        <v>62</v>
      </c>
      <c r="L4" s="64" t="s">
        <v>63</v>
      </c>
      <c r="M4" s="64" t="s">
        <v>10</v>
      </c>
      <c r="N4" s="64" t="s">
        <v>13</v>
      </c>
      <c r="O4" s="5"/>
      <c r="P4" s="5"/>
      <c r="Q4" s="5"/>
      <c r="R4" s="81"/>
      <c r="S4" s="83"/>
      <c r="T4" s="85"/>
      <c r="U4" s="77"/>
    </row>
    <row r="5" spans="1:2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35">
        <v>7</v>
      </c>
      <c r="H5" s="65">
        <v>8</v>
      </c>
      <c r="I5" s="65">
        <v>9</v>
      </c>
      <c r="J5" s="65">
        <v>9</v>
      </c>
      <c r="K5" s="65">
        <v>10</v>
      </c>
      <c r="L5" s="65">
        <v>13</v>
      </c>
      <c r="M5" s="65">
        <v>13</v>
      </c>
      <c r="N5" s="65">
        <v>14</v>
      </c>
      <c r="O5" s="7">
        <v>15</v>
      </c>
      <c r="P5" s="7">
        <v>16</v>
      </c>
      <c r="Q5" s="7">
        <v>17</v>
      </c>
      <c r="R5" s="8">
        <v>18</v>
      </c>
      <c r="S5" s="7">
        <v>19</v>
      </c>
      <c r="T5" s="73">
        <v>20</v>
      </c>
      <c r="U5" s="7">
        <v>21</v>
      </c>
    </row>
    <row r="6" spans="1:21">
      <c r="A6" s="13" t="s">
        <v>14</v>
      </c>
      <c r="B6" s="9" t="s">
        <v>15</v>
      </c>
      <c r="C6" s="10"/>
      <c r="D6" s="11"/>
      <c r="E6" s="12"/>
      <c r="F6" s="12"/>
      <c r="G6" s="12"/>
      <c r="H6" s="61"/>
      <c r="I6" s="61">
        <f>1.25*0.004</f>
        <v>5.0000000000000001E-3</v>
      </c>
      <c r="J6" s="61">
        <v>4.0000000000000001E-3</v>
      </c>
      <c r="K6" s="61"/>
      <c r="L6" s="61"/>
      <c r="M6" s="61"/>
      <c r="N6" s="61"/>
      <c r="O6" s="13"/>
      <c r="P6" s="13"/>
      <c r="Q6" s="13"/>
      <c r="R6" s="15">
        <f>SUBTOTAL(9,C6:Q6)</f>
        <v>9.0000000000000011E-3</v>
      </c>
      <c r="S6" s="16">
        <f>R6*$U$2</f>
        <v>9.0000000000000011E-3</v>
      </c>
      <c r="T6" s="13">
        <v>133</v>
      </c>
      <c r="U6" s="17">
        <f>T6*R6</f>
        <v>1.1970000000000001</v>
      </c>
    </row>
    <row r="7" spans="1:21">
      <c r="A7" s="39" t="s">
        <v>16</v>
      </c>
      <c r="B7" s="9" t="s">
        <v>15</v>
      </c>
      <c r="C7" s="10"/>
      <c r="D7" s="12">
        <v>0.01</v>
      </c>
      <c r="E7" s="12"/>
      <c r="F7" s="12"/>
      <c r="G7" s="12"/>
      <c r="H7" s="61"/>
      <c r="I7" s="61">
        <f>1.25*0.002</f>
        <v>2.5000000000000001E-3</v>
      </c>
      <c r="J7" s="61">
        <v>6.2500000000000001E-4</v>
      </c>
      <c r="K7" s="61"/>
      <c r="L7" s="61">
        <v>0.01</v>
      </c>
      <c r="M7" s="61"/>
      <c r="N7" s="61"/>
      <c r="O7" s="13"/>
      <c r="P7" s="13"/>
      <c r="Q7" s="13"/>
      <c r="R7" s="15">
        <f t="shared" ref="R7:R56" si="0">SUBTOTAL(9,C7:Q7)</f>
        <v>2.3125E-2</v>
      </c>
      <c r="S7" s="16">
        <f t="shared" ref="S7:S57" si="1">R7*$U$2</f>
        <v>2.3125E-2</v>
      </c>
      <c r="T7" s="13">
        <v>92</v>
      </c>
      <c r="U7" s="17">
        <f t="shared" ref="U7:U56" si="2">T7*R7</f>
        <v>2.1274999999999999</v>
      </c>
    </row>
    <row r="8" spans="1:21">
      <c r="A8" s="13" t="s">
        <v>17</v>
      </c>
      <c r="B8" s="9" t="s">
        <v>15</v>
      </c>
      <c r="C8" s="10"/>
      <c r="D8" s="12"/>
      <c r="E8" s="12">
        <v>2.5000000000000001E-4</v>
      </c>
      <c r="F8" s="12"/>
      <c r="G8" s="12"/>
      <c r="H8" s="61"/>
      <c r="I8" s="61">
        <f>1.25*0.0012</f>
        <v>1.4999999999999998E-3</v>
      </c>
      <c r="J8" s="61">
        <v>6.4999999999999997E-4</v>
      </c>
      <c r="K8" s="61">
        <v>5.0000000000000001E-4</v>
      </c>
      <c r="L8" s="61"/>
      <c r="M8" s="61"/>
      <c r="N8" s="61"/>
      <c r="O8" s="13"/>
      <c r="P8" s="13"/>
      <c r="Q8" s="13"/>
      <c r="R8" s="15">
        <f t="shared" si="0"/>
        <v>2.8999999999999998E-3</v>
      </c>
      <c r="S8" s="16">
        <f t="shared" si="1"/>
        <v>2.8999999999999998E-3</v>
      </c>
      <c r="T8" s="13">
        <v>19</v>
      </c>
      <c r="U8" s="17">
        <f t="shared" si="2"/>
        <v>5.5099999999999996E-2</v>
      </c>
    </row>
    <row r="9" spans="1:21">
      <c r="A9" s="13" t="s">
        <v>18</v>
      </c>
      <c r="B9" s="9" t="s">
        <v>15</v>
      </c>
      <c r="C9" s="10"/>
      <c r="D9" s="12"/>
      <c r="E9" s="12"/>
      <c r="F9" s="12"/>
      <c r="G9" s="12"/>
      <c r="H9" s="61"/>
      <c r="I9" s="61"/>
      <c r="J9" s="61"/>
      <c r="K9" s="61"/>
      <c r="L9" s="61"/>
      <c r="M9" s="61"/>
      <c r="N9" s="61"/>
      <c r="O9" s="13"/>
      <c r="P9" s="13"/>
      <c r="Q9" s="13"/>
      <c r="R9" s="15">
        <f t="shared" si="0"/>
        <v>0</v>
      </c>
      <c r="S9" s="16">
        <f t="shared" si="1"/>
        <v>0</v>
      </c>
      <c r="T9" s="13">
        <v>166.5</v>
      </c>
      <c r="U9" s="17">
        <f t="shared" si="2"/>
        <v>0</v>
      </c>
    </row>
    <row r="10" spans="1:21">
      <c r="A10" s="13" t="s">
        <v>19</v>
      </c>
      <c r="B10" s="9" t="s">
        <v>15</v>
      </c>
      <c r="C10" s="12"/>
      <c r="D10" s="12"/>
      <c r="E10" s="12"/>
      <c r="F10" s="12"/>
      <c r="G10" s="12"/>
      <c r="H10" s="61">
        <v>0.1</v>
      </c>
      <c r="I10" s="61"/>
      <c r="J10" s="61"/>
      <c r="K10" s="61"/>
      <c r="L10" s="61"/>
      <c r="M10" s="61"/>
      <c r="N10" s="61"/>
      <c r="O10" s="13"/>
      <c r="P10" s="13"/>
      <c r="Q10" s="13"/>
      <c r="R10" s="15">
        <f t="shared" si="0"/>
        <v>0.1</v>
      </c>
      <c r="S10" s="16">
        <f t="shared" si="1"/>
        <v>0.1</v>
      </c>
      <c r="T10" s="13">
        <v>211.11</v>
      </c>
      <c r="U10" s="17">
        <f t="shared" si="2"/>
        <v>21.111000000000004</v>
      </c>
    </row>
    <row r="11" spans="1:21">
      <c r="A11" s="13" t="s">
        <v>20</v>
      </c>
      <c r="B11" s="9" t="s">
        <v>15</v>
      </c>
      <c r="C11" s="10"/>
      <c r="D11" s="12"/>
      <c r="E11" s="12"/>
      <c r="F11" s="12"/>
      <c r="G11" s="12"/>
      <c r="H11" s="61"/>
      <c r="I11" s="61"/>
      <c r="J11" s="61"/>
      <c r="K11" s="61"/>
      <c r="L11" s="61"/>
      <c r="M11" s="61"/>
      <c r="N11" s="61"/>
      <c r="O11" s="13"/>
      <c r="P11" s="13"/>
      <c r="Q11" s="13"/>
      <c r="R11" s="15">
        <f t="shared" si="0"/>
        <v>0</v>
      </c>
      <c r="S11" s="16">
        <f t="shared" si="1"/>
        <v>0</v>
      </c>
      <c r="T11" s="13">
        <v>168</v>
      </c>
      <c r="U11" s="17">
        <f t="shared" si="2"/>
        <v>0</v>
      </c>
    </row>
    <row r="12" spans="1:21">
      <c r="A12" s="13" t="s">
        <v>21</v>
      </c>
      <c r="B12" s="9" t="s">
        <v>15</v>
      </c>
      <c r="C12" s="12"/>
      <c r="D12" s="12"/>
      <c r="E12" s="12"/>
      <c r="F12" s="12"/>
      <c r="G12" s="12"/>
      <c r="H12" s="61"/>
      <c r="I12" s="61"/>
      <c r="J12" s="61"/>
      <c r="K12" s="61"/>
      <c r="L12" s="61"/>
      <c r="M12" s="61"/>
      <c r="N12" s="61"/>
      <c r="O12" s="13"/>
      <c r="P12" s="13"/>
      <c r="Q12" s="13"/>
      <c r="R12" s="15">
        <f t="shared" si="0"/>
        <v>0</v>
      </c>
      <c r="S12" s="16">
        <f t="shared" si="1"/>
        <v>0</v>
      </c>
      <c r="T12" s="13">
        <v>268.5</v>
      </c>
      <c r="U12" s="17">
        <f t="shared" si="2"/>
        <v>0</v>
      </c>
    </row>
    <row r="13" spans="1:21">
      <c r="A13" s="13" t="s">
        <v>65</v>
      </c>
      <c r="B13" s="9" t="s">
        <v>15</v>
      </c>
      <c r="C13" s="10"/>
      <c r="D13" s="12"/>
      <c r="E13" s="12"/>
      <c r="F13" s="12"/>
      <c r="G13" s="12"/>
      <c r="H13" s="61"/>
      <c r="I13" s="61"/>
      <c r="J13" s="61"/>
      <c r="K13" s="61"/>
      <c r="L13" s="61"/>
      <c r="M13" s="61"/>
      <c r="N13" s="61"/>
      <c r="O13" s="13"/>
      <c r="P13" s="13"/>
      <c r="Q13" s="13"/>
      <c r="R13" s="15">
        <f t="shared" si="0"/>
        <v>0</v>
      </c>
      <c r="S13" s="16">
        <f t="shared" si="1"/>
        <v>0</v>
      </c>
      <c r="T13" s="13">
        <v>106.67</v>
      </c>
      <c r="U13" s="17">
        <f t="shared" si="2"/>
        <v>0</v>
      </c>
    </row>
    <row r="14" spans="1:21">
      <c r="A14" s="13" t="s">
        <v>66</v>
      </c>
      <c r="B14" s="9" t="s">
        <v>15</v>
      </c>
      <c r="C14" s="10"/>
      <c r="D14" s="12"/>
      <c r="E14" s="12"/>
      <c r="F14" s="12"/>
      <c r="G14" s="12"/>
      <c r="H14" s="61"/>
      <c r="I14" s="61"/>
      <c r="J14" s="61"/>
      <c r="K14" s="61"/>
      <c r="L14" s="61"/>
      <c r="M14" s="61"/>
      <c r="N14" s="61"/>
      <c r="O14" s="13"/>
      <c r="P14" s="13"/>
      <c r="Q14" s="13"/>
      <c r="R14" s="15">
        <f t="shared" si="0"/>
        <v>0</v>
      </c>
      <c r="S14" s="16">
        <f t="shared" si="1"/>
        <v>0</v>
      </c>
      <c r="T14" s="13">
        <v>294</v>
      </c>
      <c r="U14" s="17">
        <f t="shared" si="2"/>
        <v>0</v>
      </c>
    </row>
    <row r="15" spans="1:21">
      <c r="A15" s="13" t="s">
        <v>67</v>
      </c>
      <c r="B15" s="9" t="s">
        <v>15</v>
      </c>
      <c r="C15" s="10"/>
      <c r="D15" s="12"/>
      <c r="E15" s="12"/>
      <c r="F15" s="12"/>
      <c r="G15" s="12"/>
      <c r="H15" s="61"/>
      <c r="I15" s="61"/>
      <c r="J15" s="61"/>
      <c r="K15" s="61"/>
      <c r="L15" s="61"/>
      <c r="M15" s="61"/>
      <c r="N15" s="61"/>
      <c r="O15" s="13"/>
      <c r="P15" s="13"/>
      <c r="Q15" s="13"/>
      <c r="R15" s="15">
        <f t="shared" si="0"/>
        <v>0</v>
      </c>
      <c r="S15" s="16">
        <f t="shared" si="1"/>
        <v>0</v>
      </c>
      <c r="T15" s="13">
        <v>248.6</v>
      </c>
      <c r="U15" s="17">
        <f t="shared" si="2"/>
        <v>0</v>
      </c>
    </row>
    <row r="16" spans="1:21">
      <c r="A16" s="13" t="s">
        <v>23</v>
      </c>
      <c r="B16" s="9" t="s">
        <v>15</v>
      </c>
      <c r="C16" s="10"/>
      <c r="D16" s="12"/>
      <c r="E16" s="12"/>
      <c r="F16" s="12"/>
      <c r="G16" s="12"/>
      <c r="H16" s="61"/>
      <c r="I16" s="61">
        <v>2E-3</v>
      </c>
      <c r="J16" s="61">
        <v>1.5E-3</v>
      </c>
      <c r="K16" s="61"/>
      <c r="L16" s="61"/>
      <c r="M16" s="61"/>
      <c r="N16" s="61"/>
      <c r="O16" s="13"/>
      <c r="P16" s="13"/>
      <c r="Q16" s="13"/>
      <c r="R16" s="15">
        <f t="shared" si="0"/>
        <v>3.5000000000000001E-3</v>
      </c>
      <c r="S16" s="16">
        <f t="shared" si="1"/>
        <v>3.5000000000000001E-3</v>
      </c>
      <c r="T16" s="13">
        <v>410</v>
      </c>
      <c r="U16" s="17">
        <f t="shared" si="2"/>
        <v>1.4350000000000001</v>
      </c>
    </row>
    <row r="17" spans="1:21">
      <c r="A17" s="13" t="s">
        <v>24</v>
      </c>
      <c r="B17" s="9" t="s">
        <v>15</v>
      </c>
      <c r="C17" s="12"/>
      <c r="D17" s="12"/>
      <c r="E17" s="12"/>
      <c r="F17" s="12"/>
      <c r="G17" s="12"/>
      <c r="H17" s="61"/>
      <c r="I17" s="61"/>
      <c r="J17" s="61"/>
      <c r="K17" s="61"/>
      <c r="L17" s="61">
        <v>1.6E-2</v>
      </c>
      <c r="M17" s="61"/>
      <c r="N17" s="61"/>
      <c r="O17" s="13"/>
      <c r="P17" s="13"/>
      <c r="Q17" s="13"/>
      <c r="R17" s="15">
        <f t="shared" si="0"/>
        <v>1.6E-2</v>
      </c>
      <c r="S17" s="16">
        <f t="shared" si="1"/>
        <v>1.6E-2</v>
      </c>
      <c r="T17" s="13">
        <v>290</v>
      </c>
      <c r="U17" s="17">
        <f t="shared" si="2"/>
        <v>4.6399999999999997</v>
      </c>
    </row>
    <row r="18" spans="1:21">
      <c r="A18" s="13" t="s">
        <v>25</v>
      </c>
      <c r="B18" s="9" t="s">
        <v>15</v>
      </c>
      <c r="C18" s="10"/>
      <c r="D18" s="12"/>
      <c r="E18" s="12"/>
      <c r="F18" s="12"/>
      <c r="G18" s="12"/>
      <c r="H18" s="61"/>
      <c r="I18" s="61"/>
      <c r="J18" s="61"/>
      <c r="K18" s="61"/>
      <c r="L18" s="61"/>
      <c r="M18" s="61"/>
      <c r="N18" s="61"/>
      <c r="O18" s="13"/>
      <c r="P18" s="13"/>
      <c r="Q18" s="13"/>
      <c r="R18" s="15">
        <f t="shared" si="0"/>
        <v>0</v>
      </c>
      <c r="S18" s="16">
        <f t="shared" si="1"/>
        <v>0</v>
      </c>
      <c r="T18" s="13">
        <v>1100</v>
      </c>
      <c r="U18" s="17">
        <f t="shared" si="2"/>
        <v>0</v>
      </c>
    </row>
    <row r="19" spans="1:21">
      <c r="A19" s="55" t="s">
        <v>68</v>
      </c>
      <c r="B19" s="9" t="s">
        <v>15</v>
      </c>
      <c r="C19" s="12"/>
      <c r="D19" s="11"/>
      <c r="E19" s="12"/>
      <c r="F19" s="12"/>
      <c r="G19" s="12"/>
      <c r="H19" s="61"/>
      <c r="I19" s="61"/>
      <c r="J19" s="61"/>
      <c r="K19" s="61"/>
      <c r="L19" s="61"/>
      <c r="M19" s="61"/>
      <c r="N19" s="61"/>
      <c r="O19" s="13"/>
      <c r="P19" s="13"/>
      <c r="Q19" s="13"/>
      <c r="R19" s="15">
        <f t="shared" si="0"/>
        <v>0</v>
      </c>
      <c r="S19" s="16">
        <f t="shared" si="1"/>
        <v>0</v>
      </c>
      <c r="T19" s="13">
        <v>312</v>
      </c>
      <c r="U19" s="17">
        <f t="shared" si="2"/>
        <v>0</v>
      </c>
    </row>
    <row r="20" spans="1:21">
      <c r="A20" s="13" t="s">
        <v>26</v>
      </c>
      <c r="B20" s="9"/>
      <c r="C20" s="10"/>
      <c r="D20" s="12">
        <v>1.9E-2</v>
      </c>
      <c r="E20" s="12">
        <v>3.7420000000000002E-2</v>
      </c>
      <c r="F20" s="12"/>
      <c r="G20" s="12"/>
      <c r="H20" s="61"/>
      <c r="I20" s="61"/>
      <c r="J20" s="61">
        <v>8.3599999999999994E-3</v>
      </c>
      <c r="K20" s="61"/>
      <c r="L20" s="61"/>
      <c r="M20" s="61"/>
      <c r="N20" s="61"/>
      <c r="O20" s="13"/>
      <c r="P20" s="13"/>
      <c r="Q20" s="13"/>
      <c r="R20" s="15">
        <f t="shared" si="0"/>
        <v>6.4780000000000004E-2</v>
      </c>
      <c r="S20" s="16">
        <f t="shared" si="1"/>
        <v>6.4780000000000004E-2</v>
      </c>
      <c r="T20" s="13">
        <v>238</v>
      </c>
      <c r="U20" s="17">
        <f t="shared" si="2"/>
        <v>15.41764</v>
      </c>
    </row>
    <row r="21" spans="1:21">
      <c r="A21" s="13" t="s">
        <v>27</v>
      </c>
      <c r="B21" s="9" t="s">
        <v>28</v>
      </c>
      <c r="C21" s="12"/>
      <c r="D21" s="12"/>
      <c r="E21" s="12"/>
      <c r="F21" s="12"/>
      <c r="G21" s="12"/>
      <c r="H21" s="61"/>
      <c r="I21" s="61"/>
      <c r="J21" s="61"/>
      <c r="K21" s="61"/>
      <c r="L21" s="61"/>
      <c r="M21" s="61"/>
      <c r="N21" s="61"/>
      <c r="O21" s="13"/>
      <c r="P21" s="13"/>
      <c r="Q21" s="13"/>
      <c r="R21" s="15">
        <f t="shared" si="0"/>
        <v>0</v>
      </c>
      <c r="S21" s="16">
        <f t="shared" si="1"/>
        <v>0</v>
      </c>
      <c r="T21" s="13">
        <v>89.47</v>
      </c>
      <c r="U21" s="17">
        <f t="shared" si="2"/>
        <v>0</v>
      </c>
    </row>
    <row r="22" spans="1:21">
      <c r="A22" s="13" t="s">
        <v>29</v>
      </c>
      <c r="B22" s="9" t="s">
        <v>15</v>
      </c>
      <c r="C22" s="10"/>
      <c r="D22" s="12"/>
      <c r="E22" s="12"/>
      <c r="F22" s="12"/>
      <c r="G22" s="12"/>
      <c r="H22" s="61"/>
      <c r="I22" s="61"/>
      <c r="J22" s="61"/>
      <c r="K22" s="61"/>
      <c r="L22" s="61"/>
      <c r="M22" s="61"/>
      <c r="N22" s="61"/>
      <c r="O22" s="13"/>
      <c r="P22" s="13"/>
      <c r="Q22" s="13"/>
      <c r="R22" s="15">
        <f t="shared" si="0"/>
        <v>0</v>
      </c>
      <c r="S22" s="16">
        <f t="shared" si="1"/>
        <v>0</v>
      </c>
      <c r="T22" s="13">
        <v>200</v>
      </c>
      <c r="U22" s="17">
        <f t="shared" si="2"/>
        <v>0</v>
      </c>
    </row>
    <row r="23" spans="1:21">
      <c r="A23" s="13" t="s">
        <v>30</v>
      </c>
      <c r="B23" s="9" t="s">
        <v>15</v>
      </c>
      <c r="C23" s="10"/>
      <c r="D23" s="12"/>
      <c r="E23" s="12"/>
      <c r="F23" s="12"/>
      <c r="G23" s="12"/>
      <c r="H23" s="61"/>
      <c r="I23" s="61"/>
      <c r="J23" s="61"/>
      <c r="K23" s="61"/>
      <c r="L23" s="61"/>
      <c r="M23" s="61"/>
      <c r="N23" s="61"/>
      <c r="O23" s="13"/>
      <c r="P23" s="13"/>
      <c r="Q23" s="13"/>
      <c r="R23" s="15">
        <f t="shared" si="0"/>
        <v>0</v>
      </c>
      <c r="S23" s="16">
        <f t="shared" si="1"/>
        <v>0</v>
      </c>
      <c r="T23" s="13">
        <v>560</v>
      </c>
      <c r="U23" s="17">
        <f t="shared" si="2"/>
        <v>0</v>
      </c>
    </row>
    <row r="24" spans="1:21">
      <c r="A24" s="13" t="s">
        <v>22</v>
      </c>
      <c r="B24" s="9" t="s">
        <v>15</v>
      </c>
      <c r="C24" s="10"/>
      <c r="D24" s="12"/>
      <c r="E24" s="12"/>
      <c r="F24" s="12"/>
      <c r="G24" s="12"/>
      <c r="H24" s="61"/>
      <c r="I24" s="61"/>
      <c r="J24" s="61"/>
      <c r="K24" s="61"/>
      <c r="L24" s="61"/>
      <c r="M24" s="61"/>
      <c r="N24" s="61"/>
      <c r="O24" s="13"/>
      <c r="P24" s="13"/>
      <c r="Q24" s="13"/>
      <c r="R24" s="15">
        <f t="shared" si="0"/>
        <v>0</v>
      </c>
      <c r="S24" s="16">
        <f t="shared" si="1"/>
        <v>0</v>
      </c>
      <c r="T24" s="13">
        <v>224</v>
      </c>
      <c r="U24" s="17">
        <f t="shared" si="2"/>
        <v>0</v>
      </c>
    </row>
    <row r="25" spans="1:21">
      <c r="A25" s="13" t="s">
        <v>31</v>
      </c>
      <c r="B25" s="9" t="s">
        <v>15</v>
      </c>
      <c r="C25" s="12"/>
      <c r="D25" s="12"/>
      <c r="E25" s="12"/>
      <c r="F25" s="12"/>
      <c r="G25" s="12"/>
      <c r="H25" s="61"/>
      <c r="I25" s="61"/>
      <c r="J25" s="61"/>
      <c r="K25" s="61"/>
      <c r="L25" s="61"/>
      <c r="M25" s="61"/>
      <c r="N25" s="61"/>
      <c r="O25" s="13"/>
      <c r="P25" s="13"/>
      <c r="Q25" s="13"/>
      <c r="R25" s="15">
        <f t="shared" si="0"/>
        <v>0</v>
      </c>
      <c r="S25" s="16">
        <f t="shared" si="1"/>
        <v>0</v>
      </c>
      <c r="T25" s="13">
        <v>52.22</v>
      </c>
      <c r="U25" s="17">
        <f t="shared" si="2"/>
        <v>0</v>
      </c>
    </row>
    <row r="26" spans="1:21">
      <c r="A26" s="13" t="s">
        <v>32</v>
      </c>
      <c r="B26" s="9" t="s">
        <v>15</v>
      </c>
      <c r="C26" s="10"/>
      <c r="D26" s="12"/>
      <c r="E26" s="12"/>
      <c r="F26" s="12"/>
      <c r="G26" s="12"/>
      <c r="H26" s="61"/>
      <c r="I26" s="61"/>
      <c r="J26" s="61"/>
      <c r="K26" s="61"/>
      <c r="L26" s="61"/>
      <c r="M26" s="61"/>
      <c r="N26" s="61"/>
      <c r="O26" s="13"/>
      <c r="P26" s="13"/>
      <c r="Q26" s="13"/>
      <c r="R26" s="15">
        <f t="shared" si="0"/>
        <v>0</v>
      </c>
      <c r="S26" s="16">
        <f t="shared" si="1"/>
        <v>0</v>
      </c>
      <c r="T26" s="13">
        <v>81.25</v>
      </c>
      <c r="U26" s="17">
        <f t="shared" si="2"/>
        <v>0</v>
      </c>
    </row>
    <row r="27" spans="1:21">
      <c r="A27" s="13" t="s">
        <v>33</v>
      </c>
      <c r="B27" s="9" t="s">
        <v>15</v>
      </c>
      <c r="C27" s="10"/>
      <c r="D27" s="12"/>
      <c r="E27" s="12"/>
      <c r="F27" s="12"/>
      <c r="G27" s="12"/>
      <c r="H27" s="61"/>
      <c r="I27" s="61"/>
      <c r="J27" s="61"/>
      <c r="K27" s="61"/>
      <c r="L27" s="61"/>
      <c r="M27" s="61"/>
      <c r="N27" s="61"/>
      <c r="O27" s="13"/>
      <c r="P27" s="13"/>
      <c r="Q27" s="13"/>
      <c r="R27" s="15">
        <f t="shared" si="0"/>
        <v>0</v>
      </c>
      <c r="S27" s="16">
        <f t="shared" si="1"/>
        <v>0</v>
      </c>
      <c r="T27" s="13">
        <v>62.5</v>
      </c>
      <c r="U27" s="17">
        <f t="shared" si="2"/>
        <v>0</v>
      </c>
    </row>
    <row r="28" spans="1:21">
      <c r="A28" s="13" t="s">
        <v>34</v>
      </c>
      <c r="B28" s="9" t="s">
        <v>15</v>
      </c>
      <c r="C28" s="12"/>
      <c r="D28" s="12"/>
      <c r="E28" s="12"/>
      <c r="F28" s="12"/>
      <c r="G28" s="12"/>
      <c r="H28" s="61"/>
      <c r="I28" s="61"/>
      <c r="J28" s="61"/>
      <c r="K28" s="61">
        <v>0.05</v>
      </c>
      <c r="L28" s="61"/>
      <c r="M28" s="61"/>
      <c r="N28" s="61"/>
      <c r="O28" s="13"/>
      <c r="P28" s="13"/>
      <c r="Q28" s="13"/>
      <c r="R28" s="15">
        <f t="shared" si="0"/>
        <v>0.05</v>
      </c>
      <c r="S28" s="16">
        <f t="shared" si="1"/>
        <v>0.05</v>
      </c>
      <c r="T28" s="13">
        <v>42.86</v>
      </c>
      <c r="U28" s="17">
        <f t="shared" si="2"/>
        <v>2.1430000000000002</v>
      </c>
    </row>
    <row r="29" spans="1:21">
      <c r="A29" s="13" t="s">
        <v>35</v>
      </c>
      <c r="B29" s="9" t="s">
        <v>15</v>
      </c>
      <c r="C29" s="10"/>
      <c r="D29" s="12"/>
      <c r="E29" s="12"/>
      <c r="F29" s="12"/>
      <c r="G29" s="12"/>
      <c r="H29" s="61"/>
      <c r="I29" s="61"/>
      <c r="J29" s="61"/>
      <c r="K29" s="61"/>
      <c r="L29" s="61"/>
      <c r="M29" s="61"/>
      <c r="N29" s="61"/>
      <c r="O29" s="13"/>
      <c r="P29" s="13"/>
      <c r="Q29" s="13"/>
      <c r="R29" s="15">
        <f t="shared" si="0"/>
        <v>0</v>
      </c>
      <c r="S29" s="16">
        <f t="shared" si="1"/>
        <v>0</v>
      </c>
      <c r="T29" s="13">
        <v>62.5</v>
      </c>
      <c r="U29" s="17">
        <f t="shared" si="2"/>
        <v>0</v>
      </c>
    </row>
    <row r="30" spans="1:21">
      <c r="A30" s="13" t="s">
        <v>36</v>
      </c>
      <c r="B30" s="9" t="s">
        <v>15</v>
      </c>
      <c r="C30" s="10"/>
      <c r="D30" s="12"/>
      <c r="E30" s="55">
        <v>4.1200000000000001E-2</v>
      </c>
      <c r="F30" s="12"/>
      <c r="G30" s="12"/>
      <c r="H30" s="61"/>
      <c r="I30" s="61"/>
      <c r="J30" s="61"/>
      <c r="K30" s="61"/>
      <c r="L30" s="61"/>
      <c r="M30" s="61"/>
      <c r="N30" s="61"/>
      <c r="O30" s="13"/>
      <c r="P30" s="13"/>
      <c r="Q30" s="13"/>
      <c r="R30" s="15">
        <f t="shared" si="0"/>
        <v>4.1200000000000001E-2</v>
      </c>
      <c r="S30" s="16">
        <f t="shared" si="1"/>
        <v>4.1200000000000001E-2</v>
      </c>
      <c r="T30" s="13">
        <v>105.56</v>
      </c>
      <c r="U30" s="17">
        <f t="shared" si="2"/>
        <v>4.3490720000000005</v>
      </c>
    </row>
    <row r="31" spans="1:21">
      <c r="A31" s="13" t="s">
        <v>37</v>
      </c>
      <c r="B31" s="9" t="s">
        <v>15</v>
      </c>
      <c r="C31" s="10"/>
      <c r="D31" s="12"/>
      <c r="E31" s="12"/>
      <c r="F31" s="12"/>
      <c r="G31" s="12"/>
      <c r="H31" s="61"/>
      <c r="I31" s="61"/>
      <c r="J31" s="61"/>
      <c r="K31" s="61"/>
      <c r="L31" s="61"/>
      <c r="M31" s="61"/>
      <c r="N31" s="61"/>
      <c r="O31" s="13"/>
      <c r="P31" s="13"/>
      <c r="Q31" s="13"/>
      <c r="R31" s="15">
        <f t="shared" si="0"/>
        <v>0</v>
      </c>
      <c r="S31" s="16">
        <f t="shared" si="1"/>
        <v>0</v>
      </c>
      <c r="T31" s="13">
        <v>47</v>
      </c>
      <c r="U31" s="17">
        <f t="shared" si="2"/>
        <v>0</v>
      </c>
    </row>
    <row r="32" spans="1:21">
      <c r="A32" s="13" t="s">
        <v>38</v>
      </c>
      <c r="B32" s="9" t="s">
        <v>15</v>
      </c>
      <c r="C32" s="10"/>
      <c r="D32" s="12"/>
      <c r="E32" s="12"/>
      <c r="F32" s="12"/>
      <c r="G32" s="12"/>
      <c r="H32" s="61"/>
      <c r="I32" s="61"/>
      <c r="J32" s="61"/>
      <c r="K32" s="61"/>
      <c r="L32" s="61"/>
      <c r="M32" s="61"/>
      <c r="N32" s="61"/>
      <c r="O32" s="13"/>
      <c r="P32" s="13"/>
      <c r="Q32" s="13"/>
      <c r="R32" s="15">
        <f t="shared" si="0"/>
        <v>0</v>
      </c>
      <c r="S32" s="16">
        <f t="shared" si="1"/>
        <v>0</v>
      </c>
      <c r="T32" s="13">
        <v>171.11</v>
      </c>
      <c r="U32" s="17">
        <f t="shared" si="2"/>
        <v>0</v>
      </c>
    </row>
    <row r="33" spans="1:21">
      <c r="A33" s="13" t="s">
        <v>39</v>
      </c>
      <c r="B33" s="9" t="s">
        <v>15</v>
      </c>
      <c r="C33" s="10"/>
      <c r="D33" s="12"/>
      <c r="E33" s="12"/>
      <c r="F33" s="12"/>
      <c r="G33" s="12"/>
      <c r="H33" s="61"/>
      <c r="I33" s="61"/>
      <c r="J33" s="61">
        <v>7.3999999999999996E-2</v>
      </c>
      <c r="K33" s="61"/>
      <c r="L33" s="61"/>
      <c r="M33" s="61"/>
      <c r="N33" s="61"/>
      <c r="O33" s="13"/>
      <c r="P33" s="13"/>
      <c r="Q33" s="13"/>
      <c r="R33" s="15">
        <f t="shared" si="0"/>
        <v>7.3999999999999996E-2</v>
      </c>
      <c r="S33" s="16">
        <f t="shared" si="1"/>
        <v>7.3999999999999996E-2</v>
      </c>
      <c r="T33" s="13">
        <v>400</v>
      </c>
      <c r="U33" s="17">
        <f t="shared" si="2"/>
        <v>29.599999999999998</v>
      </c>
    </row>
    <row r="34" spans="1:21">
      <c r="A34" s="13" t="s">
        <v>69</v>
      </c>
      <c r="B34" s="9" t="s">
        <v>15</v>
      </c>
      <c r="C34" s="12"/>
      <c r="D34" s="12"/>
      <c r="E34" s="12"/>
      <c r="F34" s="12"/>
      <c r="G34" s="12"/>
      <c r="H34" s="61"/>
      <c r="I34" s="61"/>
      <c r="J34" s="61"/>
      <c r="K34" s="61"/>
      <c r="L34" s="61"/>
      <c r="M34" s="61"/>
      <c r="N34" s="61"/>
      <c r="O34" s="13"/>
      <c r="P34" s="13"/>
      <c r="Q34" s="13"/>
      <c r="R34" s="15">
        <f t="shared" si="0"/>
        <v>0</v>
      </c>
      <c r="S34" s="16">
        <f t="shared" si="1"/>
        <v>0</v>
      </c>
      <c r="T34" s="13">
        <v>242</v>
      </c>
      <c r="U34" s="17">
        <f t="shared" si="2"/>
        <v>0</v>
      </c>
    </row>
    <row r="35" spans="1:21">
      <c r="A35" s="13" t="s">
        <v>40</v>
      </c>
      <c r="B35" s="9" t="s">
        <v>15</v>
      </c>
      <c r="C35" s="10"/>
      <c r="D35" s="12"/>
      <c r="E35" s="12"/>
      <c r="F35" s="12"/>
      <c r="G35" s="12"/>
      <c r="H35" s="61"/>
      <c r="I35" s="61"/>
      <c r="J35" s="61"/>
      <c r="K35" s="61"/>
      <c r="L35" s="61"/>
      <c r="M35" s="61"/>
      <c r="N35" s="61"/>
      <c r="O35" s="13"/>
      <c r="P35" s="13"/>
      <c r="Q35" s="13"/>
      <c r="R35" s="15">
        <f t="shared" si="0"/>
        <v>0</v>
      </c>
      <c r="S35" s="16">
        <f t="shared" si="1"/>
        <v>0</v>
      </c>
      <c r="T35" s="13"/>
      <c r="U35" s="17">
        <f t="shared" si="2"/>
        <v>0</v>
      </c>
    </row>
    <row r="36" spans="1:21">
      <c r="A36" s="13" t="s">
        <v>41</v>
      </c>
      <c r="B36" s="9" t="s">
        <v>15</v>
      </c>
      <c r="C36" s="12"/>
      <c r="D36" s="12"/>
      <c r="E36" s="12"/>
      <c r="F36" s="12"/>
      <c r="G36" s="12"/>
      <c r="H36" s="61"/>
      <c r="I36" s="61"/>
      <c r="J36" s="61"/>
      <c r="K36" s="61"/>
      <c r="L36" s="61"/>
      <c r="M36" s="61"/>
      <c r="N36" s="61"/>
      <c r="O36" s="13"/>
      <c r="P36" s="13"/>
      <c r="Q36" s="13"/>
      <c r="R36" s="15">
        <f t="shared" si="0"/>
        <v>0</v>
      </c>
      <c r="S36" s="16">
        <f t="shared" si="1"/>
        <v>0</v>
      </c>
      <c r="T36" s="13">
        <v>586.66999999999996</v>
      </c>
      <c r="U36" s="17">
        <f t="shared" si="2"/>
        <v>0</v>
      </c>
    </row>
    <row r="37" spans="1:21">
      <c r="A37" s="13" t="s">
        <v>42</v>
      </c>
      <c r="B37" s="9" t="s">
        <v>15</v>
      </c>
      <c r="C37" s="10"/>
      <c r="D37" s="12"/>
      <c r="E37" s="12"/>
      <c r="F37" s="12"/>
      <c r="G37" s="12"/>
      <c r="H37" s="61"/>
      <c r="I37" s="61">
        <v>2.5000000000000001E-2</v>
      </c>
      <c r="J37" s="61"/>
      <c r="K37" s="61"/>
      <c r="L37" s="61"/>
      <c r="M37" s="61"/>
      <c r="N37" s="61"/>
      <c r="O37" s="13"/>
      <c r="P37" s="13"/>
      <c r="Q37" s="13"/>
      <c r="R37" s="15">
        <f t="shared" si="0"/>
        <v>2.5000000000000001E-2</v>
      </c>
      <c r="S37" s="16">
        <f t="shared" si="1"/>
        <v>2.5000000000000001E-2</v>
      </c>
      <c r="T37" s="38">
        <v>455.62</v>
      </c>
      <c r="U37" s="17">
        <f t="shared" si="2"/>
        <v>11.390500000000001</v>
      </c>
    </row>
    <row r="38" spans="1:21">
      <c r="A38" s="13" t="s">
        <v>43</v>
      </c>
      <c r="B38" s="9" t="s">
        <v>15</v>
      </c>
      <c r="C38" s="12"/>
      <c r="D38" s="12"/>
      <c r="E38" s="12"/>
      <c r="F38" s="12"/>
      <c r="G38" s="12"/>
      <c r="H38" s="61"/>
      <c r="I38" s="61"/>
      <c r="J38" s="61"/>
      <c r="K38" s="61"/>
      <c r="L38" s="61"/>
      <c r="M38" s="61"/>
      <c r="N38" s="61"/>
      <c r="O38" s="13"/>
      <c r="P38" s="13"/>
      <c r="Q38" s="13"/>
      <c r="R38" s="15">
        <f t="shared" si="0"/>
        <v>0</v>
      </c>
      <c r="S38" s="16">
        <f t="shared" si="1"/>
        <v>0</v>
      </c>
      <c r="T38" s="13">
        <v>715</v>
      </c>
      <c r="U38" s="17">
        <f t="shared" si="2"/>
        <v>0</v>
      </c>
    </row>
    <row r="39" spans="1:21">
      <c r="A39" s="13" t="s">
        <v>44</v>
      </c>
      <c r="B39" s="9" t="s">
        <v>15</v>
      </c>
      <c r="C39" s="10"/>
      <c r="D39" s="12"/>
      <c r="E39" s="12">
        <v>4.1000000000000003E-3</v>
      </c>
      <c r="F39" s="12"/>
      <c r="G39" s="12"/>
      <c r="H39" s="61"/>
      <c r="I39" s="61"/>
      <c r="J39" s="61"/>
      <c r="K39" s="61">
        <v>5.0000000000000001E-3</v>
      </c>
      <c r="L39" s="61"/>
      <c r="M39" s="61"/>
      <c r="N39" s="61"/>
      <c r="O39" s="13"/>
      <c r="P39" s="13"/>
      <c r="Q39" s="13"/>
      <c r="R39" s="15">
        <f t="shared" si="0"/>
        <v>9.1000000000000004E-3</v>
      </c>
      <c r="S39" s="16">
        <f t="shared" si="1"/>
        <v>9.1000000000000004E-3</v>
      </c>
      <c r="T39" s="13">
        <v>750</v>
      </c>
      <c r="U39" s="17">
        <f t="shared" si="2"/>
        <v>6.8250000000000002</v>
      </c>
    </row>
    <row r="40" spans="1:21">
      <c r="A40" s="13" t="s">
        <v>45</v>
      </c>
      <c r="B40" s="9" t="s">
        <v>15</v>
      </c>
      <c r="C40" s="10"/>
      <c r="D40" s="12"/>
      <c r="E40" s="12"/>
      <c r="F40" s="12"/>
      <c r="G40" s="12"/>
      <c r="H40" s="61"/>
      <c r="I40" s="61">
        <v>0.01</v>
      </c>
      <c r="J40" s="61"/>
      <c r="K40" s="61"/>
      <c r="L40" s="61"/>
      <c r="M40" s="61"/>
      <c r="N40" s="61"/>
      <c r="O40" s="13"/>
      <c r="P40" s="13"/>
      <c r="Q40" s="13"/>
      <c r="R40" s="15">
        <f t="shared" si="0"/>
        <v>0.01</v>
      </c>
      <c r="S40" s="16">
        <f t="shared" si="1"/>
        <v>0.01</v>
      </c>
      <c r="T40" s="13">
        <v>340</v>
      </c>
      <c r="U40" s="17">
        <f t="shared" si="2"/>
        <v>3.4</v>
      </c>
    </row>
    <row r="41" spans="1:21">
      <c r="A41" s="13" t="s">
        <v>46</v>
      </c>
      <c r="B41" s="9" t="s">
        <v>15</v>
      </c>
      <c r="C41" s="10"/>
      <c r="D41" s="12"/>
      <c r="E41" s="12"/>
      <c r="F41" s="12"/>
      <c r="G41" s="12"/>
      <c r="H41" s="61"/>
      <c r="I41" s="61"/>
      <c r="J41" s="61"/>
      <c r="K41" s="61"/>
      <c r="L41" s="61"/>
      <c r="M41" s="61"/>
      <c r="N41" s="61"/>
      <c r="O41" s="13"/>
      <c r="P41" s="13"/>
      <c r="Q41" s="13"/>
      <c r="R41" s="15">
        <f t="shared" si="0"/>
        <v>0</v>
      </c>
      <c r="S41" s="16">
        <f t="shared" si="1"/>
        <v>0</v>
      </c>
      <c r="T41" s="13">
        <v>30</v>
      </c>
      <c r="U41" s="17">
        <f t="shared" si="2"/>
        <v>0</v>
      </c>
    </row>
    <row r="42" spans="1:21">
      <c r="A42" s="13" t="s">
        <v>47</v>
      </c>
      <c r="B42" s="9" t="s">
        <v>15</v>
      </c>
      <c r="C42" s="10"/>
      <c r="D42" s="19"/>
      <c r="E42" s="12"/>
      <c r="F42" s="12"/>
      <c r="G42" s="12"/>
      <c r="H42" s="61"/>
      <c r="I42" s="61">
        <v>5.62E-2</v>
      </c>
      <c r="J42" s="61"/>
      <c r="K42" s="61"/>
      <c r="L42" s="61"/>
      <c r="M42" s="61"/>
      <c r="N42" s="61"/>
      <c r="O42" s="13"/>
      <c r="P42" s="13"/>
      <c r="Q42" s="13"/>
      <c r="R42" s="15">
        <f t="shared" si="0"/>
        <v>5.62E-2</v>
      </c>
      <c r="S42" s="16">
        <f t="shared" si="1"/>
        <v>5.62E-2</v>
      </c>
      <c r="T42" s="13">
        <v>35</v>
      </c>
      <c r="U42" s="17">
        <f t="shared" si="2"/>
        <v>1.9670000000000001</v>
      </c>
    </row>
    <row r="43" spans="1:21">
      <c r="A43" s="20" t="s">
        <v>48</v>
      </c>
      <c r="B43" s="21" t="s">
        <v>15</v>
      </c>
      <c r="C43" s="22"/>
      <c r="D43" s="12"/>
      <c r="E43" s="19"/>
      <c r="F43" s="19"/>
      <c r="G43" s="19"/>
      <c r="H43" s="66"/>
      <c r="I43" s="66">
        <v>1.2500000000000001E-2</v>
      </c>
      <c r="J43" s="66">
        <v>2.5000000000000001E-2</v>
      </c>
      <c r="K43" s="66"/>
      <c r="L43" s="66"/>
      <c r="M43" s="66"/>
      <c r="N43" s="66"/>
      <c r="O43" s="20"/>
      <c r="P43" s="20"/>
      <c r="Q43" s="20"/>
      <c r="R43" s="15">
        <f t="shared" si="0"/>
        <v>3.7500000000000006E-2</v>
      </c>
      <c r="S43" s="16">
        <f t="shared" si="1"/>
        <v>3.7500000000000006E-2</v>
      </c>
      <c r="T43" s="13">
        <v>40</v>
      </c>
      <c r="U43" s="17">
        <f t="shared" si="2"/>
        <v>1.5000000000000002</v>
      </c>
    </row>
    <row r="44" spans="1:21">
      <c r="A44" s="13" t="s">
        <v>49</v>
      </c>
      <c r="B44" s="9" t="s">
        <v>15</v>
      </c>
      <c r="C44" s="12"/>
      <c r="D44" s="12"/>
      <c r="E44" s="12"/>
      <c r="F44" s="12"/>
      <c r="G44" s="12"/>
      <c r="H44" s="61"/>
      <c r="I44" s="61">
        <f>1.25*0.064</f>
        <v>0.08</v>
      </c>
      <c r="J44" s="61"/>
      <c r="K44" s="61"/>
      <c r="L44" s="61"/>
      <c r="M44" s="61"/>
      <c r="N44" s="61"/>
      <c r="O44" s="13"/>
      <c r="P44" s="13"/>
      <c r="Q44" s="13"/>
      <c r="R44" s="15">
        <f t="shared" si="0"/>
        <v>0.08</v>
      </c>
      <c r="S44" s="16">
        <f t="shared" si="1"/>
        <v>0.08</v>
      </c>
      <c r="T44" s="13">
        <v>35</v>
      </c>
      <c r="U44" s="17">
        <f t="shared" si="2"/>
        <v>2.8000000000000003</v>
      </c>
    </row>
    <row r="45" spans="1:21">
      <c r="A45" s="13" t="s">
        <v>50</v>
      </c>
      <c r="B45" s="9" t="s">
        <v>15</v>
      </c>
      <c r="C45" s="10"/>
      <c r="D45" s="24"/>
      <c r="E45" s="12"/>
      <c r="F45" s="12"/>
      <c r="G45" s="12"/>
      <c r="H45" s="61"/>
      <c r="I45" s="61">
        <v>1.35E-2</v>
      </c>
      <c r="J45" s="61">
        <v>1.1999999999999999E-3</v>
      </c>
      <c r="K45" s="61"/>
      <c r="L45" s="61"/>
      <c r="M45" s="61"/>
      <c r="N45" s="61"/>
      <c r="O45" s="13"/>
      <c r="P45" s="13"/>
      <c r="Q45" s="13"/>
      <c r="R45" s="15">
        <f t="shared" si="0"/>
        <v>1.47E-2</v>
      </c>
      <c r="S45" s="16">
        <f t="shared" si="1"/>
        <v>1.47E-2</v>
      </c>
      <c r="T45" s="13">
        <v>30</v>
      </c>
      <c r="U45" s="17">
        <f t="shared" si="2"/>
        <v>0.441</v>
      </c>
    </row>
    <row r="46" spans="1:21">
      <c r="A46" s="26" t="s">
        <v>51</v>
      </c>
      <c r="B46" s="25" t="s">
        <v>15</v>
      </c>
      <c r="C46" s="24"/>
      <c r="D46" s="12"/>
      <c r="E46" s="24"/>
      <c r="F46" s="24"/>
      <c r="G46" s="24"/>
      <c r="H46" s="67"/>
      <c r="I46" s="67"/>
      <c r="J46" s="67"/>
      <c r="K46" s="67"/>
      <c r="L46" s="67"/>
      <c r="M46" s="67"/>
      <c r="N46" s="67"/>
      <c r="O46" s="26"/>
      <c r="P46" s="26"/>
      <c r="Q46" s="26"/>
      <c r="R46" s="15">
        <f t="shared" si="0"/>
        <v>0</v>
      </c>
      <c r="S46" s="16">
        <f t="shared" si="1"/>
        <v>0</v>
      </c>
      <c r="T46" s="13">
        <v>315</v>
      </c>
      <c r="U46" s="17">
        <f t="shared" si="2"/>
        <v>0</v>
      </c>
    </row>
    <row r="47" spans="1:21">
      <c r="A47" s="13" t="s">
        <v>52</v>
      </c>
      <c r="B47" s="9" t="s">
        <v>15</v>
      </c>
      <c r="C47" s="10"/>
      <c r="D47" s="12"/>
      <c r="E47" s="12"/>
      <c r="F47" s="12"/>
      <c r="G47" s="12"/>
      <c r="H47" s="61"/>
      <c r="I47" s="61"/>
      <c r="J47" s="61">
        <v>3.0000000000000001E-3</v>
      </c>
      <c r="K47" s="61"/>
      <c r="L47" s="61"/>
      <c r="M47" s="61"/>
      <c r="N47" s="61"/>
      <c r="O47" s="13"/>
      <c r="P47" s="13"/>
      <c r="Q47" s="13"/>
      <c r="R47" s="15">
        <f t="shared" si="0"/>
        <v>3.0000000000000001E-3</v>
      </c>
      <c r="S47" s="16">
        <f t="shared" si="1"/>
        <v>3.0000000000000001E-3</v>
      </c>
      <c r="T47" s="13">
        <v>32.5</v>
      </c>
      <c r="U47" s="17">
        <f t="shared" si="2"/>
        <v>9.7500000000000003E-2</v>
      </c>
    </row>
    <row r="48" spans="1:21">
      <c r="A48" s="13" t="s">
        <v>53</v>
      </c>
      <c r="B48" s="9" t="s">
        <v>15</v>
      </c>
      <c r="C48" s="10"/>
      <c r="D48" s="12"/>
      <c r="E48" s="12"/>
      <c r="F48" s="12">
        <v>0.05</v>
      </c>
      <c r="G48" s="12"/>
      <c r="H48" s="61"/>
      <c r="I48" s="61"/>
      <c r="J48" s="61">
        <v>1.61E-2</v>
      </c>
      <c r="K48" s="61"/>
      <c r="L48" s="61"/>
      <c r="M48" s="61">
        <v>0.05</v>
      </c>
      <c r="N48" s="61"/>
      <c r="O48" s="13"/>
      <c r="P48" s="13"/>
      <c r="Q48" s="13"/>
      <c r="R48" s="15">
        <f t="shared" si="0"/>
        <v>0.11610000000000001</v>
      </c>
      <c r="S48" s="16">
        <f t="shared" si="1"/>
        <v>0.11610000000000001</v>
      </c>
      <c r="T48" s="13">
        <v>60</v>
      </c>
      <c r="U48" s="17">
        <f t="shared" si="2"/>
        <v>6.9660000000000002</v>
      </c>
    </row>
    <row r="49" spans="1:21">
      <c r="A49" s="13" t="s">
        <v>54</v>
      </c>
      <c r="B49" s="9" t="s">
        <v>15</v>
      </c>
      <c r="C49" s="10"/>
      <c r="D49" s="28"/>
      <c r="E49" s="12"/>
      <c r="F49" s="12"/>
      <c r="G49" s="12"/>
      <c r="H49" s="61"/>
      <c r="I49" s="61"/>
      <c r="J49" s="61"/>
      <c r="K49" s="61"/>
      <c r="L49" s="61"/>
      <c r="M49" s="61"/>
      <c r="N49" s="61">
        <v>0.05</v>
      </c>
      <c r="O49" s="13"/>
      <c r="P49" s="13"/>
      <c r="Q49" s="13"/>
      <c r="R49" s="15">
        <f t="shared" si="0"/>
        <v>0.05</v>
      </c>
      <c r="S49" s="16">
        <f t="shared" si="1"/>
        <v>0.05</v>
      </c>
      <c r="T49" s="13">
        <v>78</v>
      </c>
      <c r="U49" s="17">
        <f t="shared" si="2"/>
        <v>3.9000000000000004</v>
      </c>
    </row>
    <row r="50" spans="1:21">
      <c r="A50" s="32" t="s">
        <v>55</v>
      </c>
      <c r="B50" s="29" t="s">
        <v>15</v>
      </c>
      <c r="C50" s="30"/>
      <c r="D50" s="12"/>
      <c r="E50" s="12"/>
      <c r="F50" s="28"/>
      <c r="G50" s="12"/>
      <c r="H50" s="61"/>
      <c r="I50" s="61"/>
      <c r="J50" s="61"/>
      <c r="K50" s="68"/>
      <c r="L50" s="61"/>
      <c r="M50" s="68"/>
      <c r="N50" s="68"/>
      <c r="O50" s="32"/>
      <c r="P50" s="32"/>
      <c r="Q50" s="32"/>
      <c r="R50" s="15">
        <f t="shared" si="0"/>
        <v>0</v>
      </c>
      <c r="S50" s="16">
        <f t="shared" si="1"/>
        <v>0</v>
      </c>
      <c r="T50" s="13">
        <v>160</v>
      </c>
      <c r="U50" s="17">
        <f t="shared" si="2"/>
        <v>0</v>
      </c>
    </row>
    <row r="51" spans="1:21">
      <c r="A51" s="13" t="s">
        <v>56</v>
      </c>
      <c r="B51" s="9" t="s">
        <v>15</v>
      </c>
      <c r="C51" s="12">
        <v>0.1</v>
      </c>
      <c r="D51" s="12"/>
      <c r="E51" s="12"/>
      <c r="F51" s="12"/>
      <c r="G51" s="12"/>
      <c r="H51" s="61"/>
      <c r="I51" s="61"/>
      <c r="J51" s="61"/>
      <c r="K51" s="61"/>
      <c r="L51" s="61"/>
      <c r="M51" s="61"/>
      <c r="N51" s="61"/>
      <c r="O51" s="13"/>
      <c r="P51" s="13"/>
      <c r="Q51" s="13"/>
      <c r="R51" s="15">
        <f t="shared" si="0"/>
        <v>0.1</v>
      </c>
      <c r="S51" s="16">
        <f t="shared" si="1"/>
        <v>0.1</v>
      </c>
      <c r="T51" s="13">
        <v>320</v>
      </c>
      <c r="U51" s="17">
        <f t="shared" si="2"/>
        <v>32</v>
      </c>
    </row>
    <row r="52" spans="1:21">
      <c r="A52" s="13" t="s">
        <v>57</v>
      </c>
      <c r="B52" s="9"/>
      <c r="C52" s="12"/>
      <c r="D52" s="12"/>
      <c r="E52" s="12"/>
      <c r="F52" s="12"/>
      <c r="G52" s="12"/>
      <c r="H52" s="61"/>
      <c r="I52" s="61"/>
      <c r="J52" s="61"/>
      <c r="K52" s="61"/>
      <c r="L52" s="61"/>
      <c r="M52" s="61"/>
      <c r="N52" s="61"/>
      <c r="O52" s="13"/>
      <c r="P52" s="13"/>
      <c r="Q52" s="13"/>
      <c r="R52" s="15">
        <f t="shared" si="0"/>
        <v>0</v>
      </c>
      <c r="S52" s="16">
        <f t="shared" si="1"/>
        <v>0</v>
      </c>
      <c r="T52" s="13">
        <v>102</v>
      </c>
      <c r="U52" s="17">
        <f t="shared" si="2"/>
        <v>0</v>
      </c>
    </row>
    <row r="53" spans="1:21">
      <c r="A53" s="13" t="s">
        <v>70</v>
      </c>
      <c r="B53" s="9" t="s">
        <v>15</v>
      </c>
      <c r="C53" s="12"/>
      <c r="D53" s="12"/>
      <c r="E53" s="12"/>
      <c r="F53" s="12"/>
      <c r="G53" s="12"/>
      <c r="H53" s="61"/>
      <c r="I53" s="61"/>
      <c r="J53" s="61"/>
      <c r="K53" s="61"/>
      <c r="L53" s="61"/>
      <c r="M53" s="61"/>
      <c r="N53" s="61"/>
      <c r="O53" s="13"/>
      <c r="P53" s="13"/>
      <c r="Q53" s="13"/>
      <c r="R53" s="15">
        <f t="shared" si="0"/>
        <v>0</v>
      </c>
      <c r="S53" s="16">
        <f t="shared" si="1"/>
        <v>0</v>
      </c>
      <c r="T53" s="13">
        <v>280</v>
      </c>
      <c r="U53" s="17">
        <f t="shared" si="2"/>
        <v>0</v>
      </c>
    </row>
    <row r="54" spans="1:21">
      <c r="A54" s="13" t="s">
        <v>58</v>
      </c>
      <c r="B54" s="9" t="s">
        <v>15</v>
      </c>
      <c r="C54" s="12"/>
      <c r="D54" s="12"/>
      <c r="E54" s="12"/>
      <c r="F54" s="12"/>
      <c r="G54" s="55">
        <v>0.08</v>
      </c>
      <c r="H54" s="61"/>
      <c r="I54" s="61"/>
      <c r="J54" s="61"/>
      <c r="K54" s="61"/>
      <c r="L54" s="61">
        <v>5.6000000000000001E-2</v>
      </c>
      <c r="M54" s="61"/>
      <c r="N54" s="61"/>
      <c r="O54" s="13"/>
      <c r="P54" s="13"/>
      <c r="Q54" s="13"/>
      <c r="R54" s="15">
        <f t="shared" si="0"/>
        <v>0.13600000000000001</v>
      </c>
      <c r="S54" s="16">
        <f t="shared" si="1"/>
        <v>0.13600000000000001</v>
      </c>
      <c r="T54" s="13">
        <v>186</v>
      </c>
      <c r="U54" s="17">
        <f t="shared" si="2"/>
        <v>25.296000000000003</v>
      </c>
    </row>
    <row r="55" spans="1:21">
      <c r="A55" s="13" t="s">
        <v>59</v>
      </c>
      <c r="B55" s="9" t="s">
        <v>15</v>
      </c>
      <c r="C55" s="12"/>
      <c r="D55" s="11"/>
      <c r="E55" s="12"/>
      <c r="F55" s="12"/>
      <c r="G55" s="12"/>
      <c r="H55" s="61"/>
      <c r="I55" s="61"/>
      <c r="J55" s="61"/>
      <c r="K55" s="61"/>
      <c r="L55" s="61"/>
      <c r="M55" s="61"/>
      <c r="N55" s="61"/>
      <c r="O55" s="13"/>
      <c r="P55" s="13"/>
      <c r="Q55" s="13"/>
      <c r="R55" s="15">
        <f t="shared" si="0"/>
        <v>0</v>
      </c>
      <c r="S55" s="16">
        <f t="shared" si="1"/>
        <v>0</v>
      </c>
      <c r="T55" s="13">
        <v>530</v>
      </c>
      <c r="U55" s="17">
        <f t="shared" si="2"/>
        <v>0</v>
      </c>
    </row>
    <row r="56" spans="1:21">
      <c r="A56" s="13" t="s">
        <v>60</v>
      </c>
      <c r="B56" s="9"/>
      <c r="C56" s="56"/>
      <c r="D56" s="12">
        <v>2.3999999999999998E-3</v>
      </c>
      <c r="E56" s="12"/>
      <c r="F56" s="12"/>
      <c r="G56" s="12"/>
      <c r="H56" s="61"/>
      <c r="I56" s="61"/>
      <c r="J56" s="61"/>
      <c r="K56" s="61"/>
      <c r="L56" s="61"/>
      <c r="M56" s="61"/>
      <c r="N56" s="61"/>
      <c r="O56" s="13"/>
      <c r="P56" s="13"/>
      <c r="Q56" s="13"/>
      <c r="R56" s="15">
        <f t="shared" si="0"/>
        <v>2.3999999999999998E-3</v>
      </c>
      <c r="S56" s="16">
        <f t="shared" si="1"/>
        <v>2.3999999999999998E-3</v>
      </c>
      <c r="T56" s="13">
        <v>560</v>
      </c>
      <c r="U56" s="17">
        <f t="shared" si="2"/>
        <v>1.3439999999999999</v>
      </c>
    </row>
    <row r="57" spans="1:21">
      <c r="A57" s="13" t="s">
        <v>71</v>
      </c>
      <c r="B57" s="9"/>
      <c r="C57" s="16"/>
      <c r="D57" s="16"/>
      <c r="E57" s="16"/>
      <c r="F57" s="16"/>
      <c r="G57" s="61"/>
      <c r="H57" s="61"/>
      <c r="I57" s="61"/>
      <c r="J57" s="61"/>
      <c r="K57" s="61"/>
      <c r="L57" s="61"/>
      <c r="M57" s="61"/>
      <c r="N57" s="61"/>
      <c r="O57" s="61"/>
      <c r="P57" s="16"/>
      <c r="Q57" s="16"/>
      <c r="R57" s="15">
        <f>SUBTOTAL(9,C57:Q57)</f>
        <v>0</v>
      </c>
      <c r="S57" s="16">
        <f t="shared" si="1"/>
        <v>0</v>
      </c>
      <c r="T57" s="13">
        <v>2285.7139999999999</v>
      </c>
      <c r="U57" s="17">
        <f>T57*R57</f>
        <v>0</v>
      </c>
    </row>
    <row r="58" spans="1:21">
      <c r="A58" s="13" t="s">
        <v>72</v>
      </c>
      <c r="B58" s="16"/>
      <c r="C58" s="16"/>
      <c r="D58" s="16"/>
      <c r="E58" s="16"/>
      <c r="F58" s="16"/>
      <c r="G58" s="16"/>
      <c r="H58" s="61"/>
      <c r="I58" s="61"/>
      <c r="J58" s="61"/>
      <c r="K58" s="61"/>
      <c r="L58" s="61"/>
      <c r="M58" s="61"/>
      <c r="N58" s="61"/>
      <c r="O58" s="17"/>
      <c r="P58" s="17"/>
      <c r="Q58" s="17"/>
      <c r="R58" s="16"/>
      <c r="S58" s="16"/>
      <c r="T58" s="13">
        <v>143</v>
      </c>
      <c r="U58" s="16"/>
    </row>
    <row r="59" spans="1:21">
      <c r="C59" s="33">
        <f>SUMPRODUCT(C6:C58*$T$6:$T$58)</f>
        <v>32</v>
      </c>
      <c r="D59" s="33">
        <f t="shared" ref="D59:G59" si="3">SUMPRODUCT(D6:D58*$T$6:$T$58)</f>
        <v>6.7859999999999996</v>
      </c>
      <c r="E59" s="33">
        <f t="shared" si="3"/>
        <v>16.334782000000001</v>
      </c>
      <c r="F59" s="33">
        <f t="shared" si="3"/>
        <v>3</v>
      </c>
      <c r="G59" s="33">
        <f t="shared" si="3"/>
        <v>14.88</v>
      </c>
      <c r="H59" s="69">
        <f>SUMPRODUCT(H6:H55*$T$6:$T$55)</f>
        <v>21.111000000000004</v>
      </c>
      <c r="I59" s="69">
        <f t="shared" ref="I59:N59" si="4">SUMPRODUCT(I6:I55*$T$6:$T$55)</f>
        <v>22.206</v>
      </c>
      <c r="J59" s="69">
        <f t="shared" si="4"/>
        <v>34.906029999999994</v>
      </c>
      <c r="K59" s="69">
        <f t="shared" si="4"/>
        <v>5.9024999999999999</v>
      </c>
      <c r="L59" s="69">
        <f t="shared" si="4"/>
        <v>15.975999999999999</v>
      </c>
      <c r="M59" s="69">
        <f t="shared" si="4"/>
        <v>3</v>
      </c>
      <c r="N59" s="69">
        <f t="shared" si="4"/>
        <v>3.9000000000000004</v>
      </c>
      <c r="R59" s="34">
        <f>SUM(C59:Q59)</f>
        <v>180.00231200000002</v>
      </c>
    </row>
    <row r="60" spans="1:21">
      <c r="G60" s="54">
        <f>SUM(C59:G59)</f>
        <v>73.000782000000001</v>
      </c>
    </row>
  </sheetData>
  <mergeCells count="6">
    <mergeCell ref="U3:U4"/>
    <mergeCell ref="A3:A4"/>
    <mergeCell ref="B3:B4"/>
    <mergeCell ref="R3:R4"/>
    <mergeCell ref="S3:S4"/>
    <mergeCell ref="T3:T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9"/>
  <sheetViews>
    <sheetView topLeftCell="A13" zoomScale="60" zoomScaleNormal="60" workbookViewId="0">
      <selection activeCell="H13" sqref="H1:N1048576"/>
    </sheetView>
  </sheetViews>
  <sheetFormatPr defaultRowHeight="15"/>
  <cols>
    <col min="1" max="1" width="25.140625" bestFit="1" customWidth="1"/>
    <col min="5" max="5" width="3.7109375" customWidth="1"/>
    <col min="6" max="6" width="3.5703125" customWidth="1"/>
    <col min="7" max="7" width="4" customWidth="1"/>
    <col min="8" max="8" width="8.140625" customWidth="1"/>
    <col min="9" max="9" width="7.7109375" customWidth="1"/>
    <col min="10" max="10" width="9.140625" style="70"/>
    <col min="11" max="14" width="7.7109375" customWidth="1"/>
    <col min="20" max="20" width="7.28515625" style="18" customWidth="1"/>
    <col min="21" max="21" width="9.1406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62"/>
      <c r="K1" s="1"/>
      <c r="L1" s="1"/>
      <c r="M1" s="1"/>
      <c r="N1" s="1"/>
      <c r="O1" s="1"/>
      <c r="P1" s="1"/>
      <c r="Q1" s="1"/>
      <c r="R1" s="1"/>
      <c r="S1" s="1"/>
      <c r="T1" s="47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62"/>
      <c r="K2" s="1"/>
      <c r="L2" s="1"/>
      <c r="M2" s="1"/>
      <c r="N2" s="1"/>
      <c r="O2" s="1"/>
      <c r="P2" s="1"/>
      <c r="Q2" s="1"/>
      <c r="R2" s="1"/>
      <c r="S2" s="1"/>
      <c r="T2" s="47"/>
      <c r="U2" s="43">
        <v>31</v>
      </c>
    </row>
    <row r="3" spans="1:21" ht="15" customHeight="1">
      <c r="A3" s="78" t="s">
        <v>0</v>
      </c>
      <c r="B3" s="78" t="s">
        <v>1</v>
      </c>
      <c r="C3" s="2"/>
      <c r="D3" s="2"/>
      <c r="E3" s="3" t="s">
        <v>2</v>
      </c>
      <c r="F3" s="2"/>
      <c r="G3" s="2"/>
      <c r="H3" s="2"/>
      <c r="I3" s="2"/>
      <c r="J3" s="63"/>
      <c r="K3" s="2"/>
      <c r="L3" s="2"/>
      <c r="M3" s="2"/>
      <c r="N3" s="2"/>
      <c r="O3" s="2"/>
      <c r="P3" s="2"/>
      <c r="Q3" s="2"/>
      <c r="R3" s="80" t="s">
        <v>3</v>
      </c>
      <c r="S3" s="82" t="s">
        <v>4</v>
      </c>
      <c r="T3" s="84" t="s">
        <v>5</v>
      </c>
      <c r="U3" s="76" t="s">
        <v>6</v>
      </c>
    </row>
    <row r="4" spans="1:21" ht="92.25">
      <c r="A4" s="79"/>
      <c r="B4" s="79"/>
      <c r="C4" s="5"/>
      <c r="D4" s="5"/>
      <c r="E4" s="5"/>
      <c r="F4" s="5"/>
      <c r="G4" s="5"/>
      <c r="H4" s="6" t="s">
        <v>11</v>
      </c>
      <c r="I4" s="6" t="s">
        <v>12</v>
      </c>
      <c r="J4" s="64" t="s">
        <v>61</v>
      </c>
      <c r="K4" s="6" t="s">
        <v>62</v>
      </c>
      <c r="L4" s="6" t="s">
        <v>63</v>
      </c>
      <c r="M4" s="6" t="s">
        <v>10</v>
      </c>
      <c r="N4" s="6" t="s">
        <v>13</v>
      </c>
      <c r="O4" s="5"/>
      <c r="P4" s="5"/>
      <c r="Q4" s="5"/>
      <c r="R4" s="81"/>
      <c r="S4" s="83"/>
      <c r="T4" s="85"/>
      <c r="U4" s="77"/>
    </row>
    <row r="5" spans="1:21">
      <c r="A5" s="7">
        <v>1</v>
      </c>
      <c r="B5" s="7">
        <v>2</v>
      </c>
      <c r="C5" s="41">
        <v>3</v>
      </c>
      <c r="D5" s="7">
        <v>4</v>
      </c>
      <c r="E5" s="41">
        <v>5</v>
      </c>
      <c r="F5" s="7">
        <v>6</v>
      </c>
      <c r="G5" s="41">
        <v>7</v>
      </c>
      <c r="H5" s="7">
        <v>8</v>
      </c>
      <c r="I5" s="7">
        <v>9</v>
      </c>
      <c r="J5" s="65">
        <v>9</v>
      </c>
      <c r="K5" s="51">
        <v>10</v>
      </c>
      <c r="L5" s="7">
        <v>13</v>
      </c>
      <c r="M5" s="7">
        <v>13</v>
      </c>
      <c r="N5" s="7">
        <v>14</v>
      </c>
      <c r="O5" s="41">
        <v>15</v>
      </c>
      <c r="P5" s="7">
        <v>16</v>
      </c>
      <c r="Q5" s="41">
        <v>17</v>
      </c>
      <c r="R5" s="8">
        <v>18</v>
      </c>
      <c r="S5" s="7">
        <v>19</v>
      </c>
      <c r="T5" s="73">
        <v>20</v>
      </c>
      <c r="U5" s="7">
        <v>21</v>
      </c>
    </row>
    <row r="6" spans="1:21">
      <c r="A6" s="13" t="s">
        <v>14</v>
      </c>
      <c r="B6" s="9" t="s">
        <v>15</v>
      </c>
      <c r="C6" s="40"/>
      <c r="D6" s="18"/>
      <c r="E6" s="13"/>
      <c r="F6" s="13"/>
      <c r="G6" s="13"/>
      <c r="H6" s="14"/>
      <c r="I6" s="14">
        <f>1.25*0.004</f>
        <v>5.0000000000000001E-3</v>
      </c>
      <c r="J6" s="61">
        <v>4.0000000000000001E-3</v>
      </c>
      <c r="K6" s="14"/>
      <c r="L6" s="14"/>
      <c r="M6" s="14"/>
      <c r="N6" s="14"/>
      <c r="O6" s="13"/>
      <c r="P6" s="13"/>
      <c r="Q6" s="13"/>
      <c r="R6" s="15">
        <f>SUBTOTAL(9,C6:Q6)</f>
        <v>9.0000000000000011E-3</v>
      </c>
      <c r="S6" s="16">
        <f>R6*$U$2</f>
        <v>0.27900000000000003</v>
      </c>
      <c r="T6" s="13">
        <v>133</v>
      </c>
      <c r="U6" s="17">
        <f>T6*R6</f>
        <v>1.1970000000000001</v>
      </c>
    </row>
    <row r="7" spans="1:21">
      <c r="A7" s="39" t="s">
        <v>16</v>
      </c>
      <c r="B7" s="9" t="s">
        <v>15</v>
      </c>
      <c r="C7" s="40"/>
      <c r="D7" s="13"/>
      <c r="E7" s="13"/>
      <c r="F7" s="13"/>
      <c r="G7" s="13"/>
      <c r="H7" s="14"/>
      <c r="I7" s="14">
        <f>1.25*0.002</f>
        <v>2.5000000000000001E-3</v>
      </c>
      <c r="J7" s="61">
        <v>6.2500000000000001E-4</v>
      </c>
      <c r="K7" s="14"/>
      <c r="L7" s="14">
        <v>0.01</v>
      </c>
      <c r="M7" s="14"/>
      <c r="N7" s="14"/>
      <c r="O7" s="13"/>
      <c r="P7" s="13"/>
      <c r="Q7" s="13"/>
      <c r="R7" s="15">
        <f t="shared" ref="R7:R56" si="0">SUBTOTAL(9,C7:Q7)</f>
        <v>1.3125000000000001E-2</v>
      </c>
      <c r="S7" s="16">
        <f t="shared" ref="S7:S57" si="1">R7*$U$2</f>
        <v>0.40687500000000004</v>
      </c>
      <c r="T7" s="13">
        <v>92</v>
      </c>
      <c r="U7" s="17">
        <f t="shared" ref="U7:U56" si="2">T7*R7</f>
        <v>1.2075</v>
      </c>
    </row>
    <row r="8" spans="1:21">
      <c r="A8" s="13" t="s">
        <v>17</v>
      </c>
      <c r="B8" s="9" t="s">
        <v>15</v>
      </c>
      <c r="C8" s="40"/>
      <c r="D8" s="13"/>
      <c r="E8" s="13"/>
      <c r="F8" s="13"/>
      <c r="G8" s="13"/>
      <c r="H8" s="14"/>
      <c r="I8" s="14">
        <f>1.25*0.0012</f>
        <v>1.4999999999999998E-3</v>
      </c>
      <c r="J8" s="61">
        <v>6.4999999999999997E-4</v>
      </c>
      <c r="K8" s="14">
        <v>5.0000000000000001E-4</v>
      </c>
      <c r="L8" s="14"/>
      <c r="M8" s="14"/>
      <c r="N8" s="14"/>
      <c r="O8" s="13"/>
      <c r="P8" s="13"/>
      <c r="Q8" s="13"/>
      <c r="R8" s="15">
        <f t="shared" si="0"/>
        <v>2.65E-3</v>
      </c>
      <c r="S8" s="16">
        <f t="shared" si="1"/>
        <v>8.2150000000000001E-2</v>
      </c>
      <c r="T8" s="13">
        <v>19</v>
      </c>
      <c r="U8" s="17">
        <f t="shared" si="2"/>
        <v>5.0349999999999999E-2</v>
      </c>
    </row>
    <row r="9" spans="1:21">
      <c r="A9" s="13" t="s">
        <v>18</v>
      </c>
      <c r="B9" s="9" t="s">
        <v>15</v>
      </c>
      <c r="C9" s="40"/>
      <c r="D9" s="13"/>
      <c r="E9" s="13"/>
      <c r="F9" s="13"/>
      <c r="G9" s="13"/>
      <c r="H9" s="14"/>
      <c r="I9" s="14"/>
      <c r="J9" s="61"/>
      <c r="K9" s="14"/>
      <c r="L9" s="14"/>
      <c r="M9" s="14"/>
      <c r="N9" s="14"/>
      <c r="O9" s="13"/>
      <c r="P9" s="13"/>
      <c r="Q9" s="13"/>
      <c r="R9" s="15">
        <f t="shared" si="0"/>
        <v>0</v>
      </c>
      <c r="S9" s="16">
        <f t="shared" si="1"/>
        <v>0</v>
      </c>
      <c r="T9" s="13">
        <v>166.5</v>
      </c>
      <c r="U9" s="17">
        <f t="shared" si="2"/>
        <v>0</v>
      </c>
    </row>
    <row r="10" spans="1:21">
      <c r="A10" s="13" t="s">
        <v>19</v>
      </c>
      <c r="B10" s="9" t="s">
        <v>15</v>
      </c>
      <c r="C10" s="13"/>
      <c r="D10" s="13"/>
      <c r="E10" s="13"/>
      <c r="F10" s="13"/>
      <c r="G10" s="13"/>
      <c r="H10" s="58">
        <v>0.1</v>
      </c>
      <c r="I10" s="14"/>
      <c r="J10" s="61"/>
      <c r="K10" s="14"/>
      <c r="L10" s="14"/>
      <c r="M10" s="14"/>
      <c r="N10" s="14"/>
      <c r="O10" s="13"/>
      <c r="P10" s="13"/>
      <c r="Q10" s="13"/>
      <c r="R10" s="15">
        <f t="shared" si="0"/>
        <v>0.1</v>
      </c>
      <c r="S10" s="16">
        <f t="shared" si="1"/>
        <v>3.1</v>
      </c>
      <c r="T10" s="13">
        <v>211.11</v>
      </c>
      <c r="U10" s="17">
        <f t="shared" si="2"/>
        <v>21.111000000000004</v>
      </c>
    </row>
    <row r="11" spans="1:21">
      <c r="A11" s="13" t="s">
        <v>20</v>
      </c>
      <c r="B11" s="9" t="s">
        <v>15</v>
      </c>
      <c r="C11" s="40"/>
      <c r="D11" s="13"/>
      <c r="E11" s="13"/>
      <c r="F11" s="13"/>
      <c r="G11" s="13"/>
      <c r="H11" s="14"/>
      <c r="I11" s="14"/>
      <c r="J11" s="61"/>
      <c r="K11" s="14"/>
      <c r="L11" s="14"/>
      <c r="M11" s="14"/>
      <c r="N11" s="14"/>
      <c r="O11" s="13"/>
      <c r="P11" s="13"/>
      <c r="Q11" s="13"/>
      <c r="R11" s="15">
        <f t="shared" si="0"/>
        <v>0</v>
      </c>
      <c r="S11" s="16">
        <f t="shared" si="1"/>
        <v>0</v>
      </c>
      <c r="T11" s="13">
        <v>168</v>
      </c>
      <c r="U11" s="17">
        <f t="shared" si="2"/>
        <v>0</v>
      </c>
    </row>
    <row r="12" spans="1:21">
      <c r="A12" s="13" t="s">
        <v>21</v>
      </c>
      <c r="B12" s="9" t="s">
        <v>15</v>
      </c>
      <c r="C12" s="13"/>
      <c r="D12" s="13"/>
      <c r="E12" s="13"/>
      <c r="F12" s="13"/>
      <c r="G12" s="13"/>
      <c r="H12" s="14"/>
      <c r="I12" s="14"/>
      <c r="J12" s="61"/>
      <c r="K12" s="14"/>
      <c r="L12" s="14"/>
      <c r="M12" s="14"/>
      <c r="N12" s="14"/>
      <c r="O12" s="13"/>
      <c r="P12" s="13"/>
      <c r="Q12" s="13"/>
      <c r="R12" s="15">
        <f t="shared" si="0"/>
        <v>0</v>
      </c>
      <c r="S12" s="16">
        <f t="shared" si="1"/>
        <v>0</v>
      </c>
      <c r="T12" s="13">
        <v>268.5</v>
      </c>
      <c r="U12" s="17">
        <f t="shared" si="2"/>
        <v>0</v>
      </c>
    </row>
    <row r="13" spans="1:21">
      <c r="A13" s="13" t="s">
        <v>65</v>
      </c>
      <c r="B13" s="9" t="s">
        <v>15</v>
      </c>
      <c r="C13" s="40"/>
      <c r="D13" s="13"/>
      <c r="E13" s="13"/>
      <c r="F13" s="13"/>
      <c r="G13" s="13"/>
      <c r="H13" s="14"/>
      <c r="I13" s="14"/>
      <c r="J13" s="61"/>
      <c r="K13" s="14"/>
      <c r="L13" s="14"/>
      <c r="M13" s="14"/>
      <c r="N13" s="14"/>
      <c r="O13" s="13"/>
      <c r="P13" s="13"/>
      <c r="Q13" s="13"/>
      <c r="R13" s="15">
        <f t="shared" si="0"/>
        <v>0</v>
      </c>
      <c r="S13" s="16">
        <f t="shared" si="1"/>
        <v>0</v>
      </c>
      <c r="T13" s="13">
        <v>106.67</v>
      </c>
      <c r="U13" s="17">
        <f t="shared" si="2"/>
        <v>0</v>
      </c>
    </row>
    <row r="14" spans="1:21">
      <c r="A14" s="13" t="s">
        <v>66</v>
      </c>
      <c r="B14" s="9" t="s">
        <v>15</v>
      </c>
      <c r="C14" s="40"/>
      <c r="D14" s="13"/>
      <c r="E14" s="13"/>
      <c r="F14" s="13"/>
      <c r="G14" s="13"/>
      <c r="H14" s="14"/>
      <c r="I14" s="14"/>
      <c r="J14" s="61"/>
      <c r="K14" s="14"/>
      <c r="L14" s="14"/>
      <c r="M14" s="14"/>
      <c r="N14" s="14"/>
      <c r="O14" s="13"/>
      <c r="P14" s="13"/>
      <c r="Q14" s="13"/>
      <c r="R14" s="15">
        <f t="shared" si="0"/>
        <v>0</v>
      </c>
      <c r="S14" s="16">
        <f t="shared" si="1"/>
        <v>0</v>
      </c>
      <c r="T14" s="13">
        <v>294</v>
      </c>
      <c r="U14" s="17">
        <f t="shared" si="2"/>
        <v>0</v>
      </c>
    </row>
    <row r="15" spans="1:21">
      <c r="A15" s="13" t="s">
        <v>67</v>
      </c>
      <c r="B15" s="9" t="s">
        <v>15</v>
      </c>
      <c r="C15" s="40"/>
      <c r="D15" s="13"/>
      <c r="E15" s="13"/>
      <c r="F15" s="13"/>
      <c r="G15" s="13"/>
      <c r="H15" s="14"/>
      <c r="I15" s="14"/>
      <c r="J15" s="61"/>
      <c r="K15" s="14"/>
      <c r="L15" s="14"/>
      <c r="M15" s="14"/>
      <c r="N15" s="14"/>
      <c r="O15" s="13"/>
      <c r="P15" s="13"/>
      <c r="Q15" s="13"/>
      <c r="R15" s="15">
        <f t="shared" si="0"/>
        <v>0</v>
      </c>
      <c r="S15" s="16">
        <f t="shared" si="1"/>
        <v>0</v>
      </c>
      <c r="T15" s="13">
        <v>248.6</v>
      </c>
      <c r="U15" s="17">
        <f t="shared" si="2"/>
        <v>0</v>
      </c>
    </row>
    <row r="16" spans="1:21">
      <c r="A16" s="13" t="s">
        <v>23</v>
      </c>
      <c r="B16" s="9" t="s">
        <v>15</v>
      </c>
      <c r="C16" s="40"/>
      <c r="D16" s="13"/>
      <c r="E16" s="13"/>
      <c r="F16" s="13"/>
      <c r="G16" s="13"/>
      <c r="H16" s="14"/>
      <c r="I16" s="14">
        <v>2E-3</v>
      </c>
      <c r="J16" s="61">
        <v>1.5E-3</v>
      </c>
      <c r="K16" s="14"/>
      <c r="L16" s="14"/>
      <c r="M16" s="14"/>
      <c r="N16" s="14"/>
      <c r="O16" s="13"/>
      <c r="P16" s="13"/>
      <c r="Q16" s="13"/>
      <c r="R16" s="15">
        <f t="shared" si="0"/>
        <v>3.5000000000000001E-3</v>
      </c>
      <c r="S16" s="16">
        <f t="shared" si="1"/>
        <v>0.1085</v>
      </c>
      <c r="T16" s="13">
        <v>410</v>
      </c>
      <c r="U16" s="17">
        <f t="shared" si="2"/>
        <v>1.4350000000000001</v>
      </c>
    </row>
    <row r="17" spans="1:21">
      <c r="A17" s="13" t="s">
        <v>24</v>
      </c>
      <c r="B17" s="9" t="s">
        <v>15</v>
      </c>
      <c r="C17" s="13"/>
      <c r="D17" s="13"/>
      <c r="E17" s="13"/>
      <c r="F17" s="13"/>
      <c r="G17" s="13"/>
      <c r="H17" s="14"/>
      <c r="I17" s="14"/>
      <c r="J17" s="61"/>
      <c r="K17" s="14"/>
      <c r="L17" s="14">
        <v>1.6E-2</v>
      </c>
      <c r="M17" s="14"/>
      <c r="N17" s="14"/>
      <c r="O17" s="13"/>
      <c r="P17" s="13"/>
      <c r="Q17" s="13"/>
      <c r="R17" s="15">
        <f t="shared" si="0"/>
        <v>1.6E-2</v>
      </c>
      <c r="S17" s="16">
        <f t="shared" si="1"/>
        <v>0.496</v>
      </c>
      <c r="T17" s="13">
        <v>290</v>
      </c>
      <c r="U17" s="17">
        <f t="shared" si="2"/>
        <v>4.6399999999999997</v>
      </c>
    </row>
    <row r="18" spans="1:21">
      <c r="A18" s="13" t="s">
        <v>25</v>
      </c>
      <c r="B18" s="9" t="s">
        <v>15</v>
      </c>
      <c r="C18" s="40"/>
      <c r="D18" s="13"/>
      <c r="E18" s="13"/>
      <c r="F18" s="13"/>
      <c r="G18" s="13"/>
      <c r="H18" s="14"/>
      <c r="I18" s="14"/>
      <c r="J18" s="61"/>
      <c r="K18" s="14"/>
      <c r="L18" s="14"/>
      <c r="M18" s="14"/>
      <c r="N18" s="14"/>
      <c r="O18" s="13"/>
      <c r="P18" s="13"/>
      <c r="Q18" s="13"/>
      <c r="R18" s="15">
        <f t="shared" si="0"/>
        <v>0</v>
      </c>
      <c r="S18" s="16">
        <f t="shared" si="1"/>
        <v>0</v>
      </c>
      <c r="T18" s="13">
        <v>1100</v>
      </c>
      <c r="U18" s="17">
        <f t="shared" si="2"/>
        <v>0</v>
      </c>
    </row>
    <row r="19" spans="1:21">
      <c r="A19" s="55" t="s">
        <v>68</v>
      </c>
      <c r="B19" s="9" t="s">
        <v>15</v>
      </c>
      <c r="C19" s="13"/>
      <c r="D19" s="18"/>
      <c r="E19" s="13"/>
      <c r="F19" s="13"/>
      <c r="G19" s="13"/>
      <c r="H19" s="14"/>
      <c r="I19" s="14"/>
      <c r="J19" s="61"/>
      <c r="K19" s="14"/>
      <c r="L19" s="14"/>
      <c r="M19" s="14"/>
      <c r="N19" s="14"/>
      <c r="O19" s="13"/>
      <c r="P19" s="13"/>
      <c r="Q19" s="13"/>
      <c r="R19" s="15">
        <f t="shared" si="0"/>
        <v>0</v>
      </c>
      <c r="S19" s="16">
        <f t="shared" si="1"/>
        <v>0</v>
      </c>
      <c r="T19" s="13">
        <v>312</v>
      </c>
      <c r="U19" s="17">
        <f t="shared" si="2"/>
        <v>0</v>
      </c>
    </row>
    <row r="20" spans="1:21">
      <c r="A20" s="13" t="s">
        <v>26</v>
      </c>
      <c r="B20" s="9"/>
      <c r="C20" s="40"/>
      <c r="D20" s="13"/>
      <c r="E20" s="13"/>
      <c r="F20" s="13"/>
      <c r="G20" s="13"/>
      <c r="H20" s="14"/>
      <c r="I20" s="14"/>
      <c r="J20" s="61">
        <v>8.3599999999999994E-3</v>
      </c>
      <c r="K20" s="14"/>
      <c r="L20" s="14"/>
      <c r="M20" s="14"/>
      <c r="N20" s="14"/>
      <c r="O20" s="13"/>
      <c r="P20" s="13"/>
      <c r="Q20" s="13"/>
      <c r="R20" s="15">
        <f t="shared" si="0"/>
        <v>8.3599999999999994E-3</v>
      </c>
      <c r="S20" s="16">
        <f t="shared" si="1"/>
        <v>0.25916</v>
      </c>
      <c r="T20" s="13">
        <v>238</v>
      </c>
      <c r="U20" s="17">
        <f t="shared" si="2"/>
        <v>1.9896799999999999</v>
      </c>
    </row>
    <row r="21" spans="1:21">
      <c r="A21" s="13" t="s">
        <v>27</v>
      </c>
      <c r="B21" s="9" t="s">
        <v>28</v>
      </c>
      <c r="C21" s="13"/>
      <c r="D21" s="13"/>
      <c r="E21" s="13"/>
      <c r="F21" s="13"/>
      <c r="G21" s="13"/>
      <c r="H21" s="14"/>
      <c r="I21" s="14"/>
      <c r="J21" s="61"/>
      <c r="K21" s="14"/>
      <c r="L21" s="14"/>
      <c r="M21" s="14"/>
      <c r="N21" s="14"/>
      <c r="O21" s="13"/>
      <c r="P21" s="13"/>
      <c r="Q21" s="13"/>
      <c r="R21" s="15">
        <f t="shared" si="0"/>
        <v>0</v>
      </c>
      <c r="S21" s="16">
        <f t="shared" si="1"/>
        <v>0</v>
      </c>
      <c r="T21" s="13">
        <v>89.47</v>
      </c>
      <c r="U21" s="17">
        <f t="shared" si="2"/>
        <v>0</v>
      </c>
    </row>
    <row r="22" spans="1:21">
      <c r="A22" s="13" t="s">
        <v>29</v>
      </c>
      <c r="B22" s="9" t="s">
        <v>15</v>
      </c>
      <c r="C22" s="40"/>
      <c r="D22" s="13"/>
      <c r="E22" s="13"/>
      <c r="F22" s="13"/>
      <c r="G22" s="13"/>
      <c r="H22" s="14"/>
      <c r="I22" s="14"/>
      <c r="J22" s="61"/>
      <c r="K22" s="14"/>
      <c r="L22" s="14"/>
      <c r="M22" s="14"/>
      <c r="N22" s="14"/>
      <c r="O22" s="13"/>
      <c r="P22" s="13"/>
      <c r="Q22" s="13"/>
      <c r="R22" s="15">
        <f t="shared" si="0"/>
        <v>0</v>
      </c>
      <c r="S22" s="16">
        <f t="shared" si="1"/>
        <v>0</v>
      </c>
      <c r="T22" s="13">
        <v>200</v>
      </c>
      <c r="U22" s="17">
        <f t="shared" si="2"/>
        <v>0</v>
      </c>
    </row>
    <row r="23" spans="1:21">
      <c r="A23" s="13" t="s">
        <v>30</v>
      </c>
      <c r="B23" s="9" t="s">
        <v>15</v>
      </c>
      <c r="C23" s="40"/>
      <c r="D23" s="13"/>
      <c r="E23" s="13"/>
      <c r="F23" s="13"/>
      <c r="G23" s="13"/>
      <c r="H23" s="14"/>
      <c r="I23" s="14"/>
      <c r="J23" s="61"/>
      <c r="K23" s="14"/>
      <c r="L23" s="14"/>
      <c r="M23" s="14"/>
      <c r="N23" s="14"/>
      <c r="O23" s="13"/>
      <c r="P23" s="13"/>
      <c r="Q23" s="13"/>
      <c r="R23" s="15">
        <f t="shared" si="0"/>
        <v>0</v>
      </c>
      <c r="S23" s="16">
        <f t="shared" si="1"/>
        <v>0</v>
      </c>
      <c r="T23" s="13">
        <v>560</v>
      </c>
      <c r="U23" s="17">
        <f t="shared" si="2"/>
        <v>0</v>
      </c>
    </row>
    <row r="24" spans="1:21">
      <c r="A24" s="13" t="s">
        <v>22</v>
      </c>
      <c r="B24" s="9" t="s">
        <v>15</v>
      </c>
      <c r="C24" s="40"/>
      <c r="D24" s="13"/>
      <c r="E24" s="13"/>
      <c r="F24" s="13"/>
      <c r="G24" s="13"/>
      <c r="H24" s="14"/>
      <c r="I24" s="14"/>
      <c r="J24" s="61"/>
      <c r="K24" s="14"/>
      <c r="L24" s="14"/>
      <c r="M24" s="14"/>
      <c r="N24" s="14"/>
      <c r="O24" s="13"/>
      <c r="P24" s="13"/>
      <c r="Q24" s="13"/>
      <c r="R24" s="15">
        <f t="shared" si="0"/>
        <v>0</v>
      </c>
      <c r="S24" s="16">
        <f t="shared" si="1"/>
        <v>0</v>
      </c>
      <c r="T24" s="13">
        <v>224</v>
      </c>
      <c r="U24" s="17">
        <f t="shared" si="2"/>
        <v>0</v>
      </c>
    </row>
    <row r="25" spans="1:21">
      <c r="A25" s="13" t="s">
        <v>31</v>
      </c>
      <c r="B25" s="9" t="s">
        <v>15</v>
      </c>
      <c r="C25" s="13"/>
      <c r="D25" s="13"/>
      <c r="E25" s="13"/>
      <c r="F25" s="13"/>
      <c r="G25" s="13"/>
      <c r="H25" s="14"/>
      <c r="I25" s="14"/>
      <c r="J25" s="61"/>
      <c r="K25" s="14"/>
      <c r="L25" s="14"/>
      <c r="M25" s="14"/>
      <c r="N25" s="14"/>
      <c r="O25" s="13"/>
      <c r="P25" s="13"/>
      <c r="Q25" s="13"/>
      <c r="R25" s="15">
        <f t="shared" si="0"/>
        <v>0</v>
      </c>
      <c r="S25" s="16">
        <f t="shared" si="1"/>
        <v>0</v>
      </c>
      <c r="T25" s="13">
        <v>52.22</v>
      </c>
      <c r="U25" s="17">
        <f t="shared" si="2"/>
        <v>0</v>
      </c>
    </row>
    <row r="26" spans="1:21">
      <c r="A26" s="13" t="s">
        <v>32</v>
      </c>
      <c r="B26" s="9" t="s">
        <v>15</v>
      </c>
      <c r="C26" s="40"/>
      <c r="D26" s="13"/>
      <c r="E26" s="13"/>
      <c r="F26" s="13"/>
      <c r="G26" s="13"/>
      <c r="H26" s="14"/>
      <c r="I26" s="14"/>
      <c r="J26" s="61"/>
      <c r="K26" s="14"/>
      <c r="L26" s="14"/>
      <c r="M26" s="14"/>
      <c r="N26" s="14"/>
      <c r="O26" s="13"/>
      <c r="P26" s="13"/>
      <c r="Q26" s="13"/>
      <c r="R26" s="15">
        <f t="shared" si="0"/>
        <v>0</v>
      </c>
      <c r="S26" s="16">
        <f t="shared" si="1"/>
        <v>0</v>
      </c>
      <c r="T26" s="13">
        <v>81.25</v>
      </c>
      <c r="U26" s="17">
        <f t="shared" si="2"/>
        <v>0</v>
      </c>
    </row>
    <row r="27" spans="1:21">
      <c r="A27" s="13" t="s">
        <v>33</v>
      </c>
      <c r="B27" s="9" t="s">
        <v>15</v>
      </c>
      <c r="C27" s="40"/>
      <c r="D27" s="13"/>
      <c r="E27" s="13"/>
      <c r="F27" s="13"/>
      <c r="G27" s="13"/>
      <c r="H27" s="14"/>
      <c r="I27" s="14"/>
      <c r="J27" s="61"/>
      <c r="K27" s="14"/>
      <c r="L27" s="14"/>
      <c r="M27" s="14"/>
      <c r="N27" s="14"/>
      <c r="O27" s="13"/>
      <c r="P27" s="13"/>
      <c r="Q27" s="13"/>
      <c r="R27" s="15">
        <f t="shared" si="0"/>
        <v>0</v>
      </c>
      <c r="S27" s="16">
        <f t="shared" si="1"/>
        <v>0</v>
      </c>
      <c r="T27" s="13">
        <v>62.5</v>
      </c>
      <c r="U27" s="17">
        <f t="shared" si="2"/>
        <v>0</v>
      </c>
    </row>
    <row r="28" spans="1:21">
      <c r="A28" s="13" t="s">
        <v>34</v>
      </c>
      <c r="B28" s="9" t="s">
        <v>15</v>
      </c>
      <c r="C28" s="13"/>
      <c r="D28" s="13"/>
      <c r="E28" s="13"/>
      <c r="F28" s="13"/>
      <c r="G28" s="13"/>
      <c r="H28" s="14"/>
      <c r="I28" s="14"/>
      <c r="J28" s="61"/>
      <c r="K28" s="14">
        <v>0.05</v>
      </c>
      <c r="L28" s="14"/>
      <c r="M28" s="14"/>
      <c r="N28" s="14"/>
      <c r="O28" s="13"/>
      <c r="P28" s="13"/>
      <c r="Q28" s="13"/>
      <c r="R28" s="15">
        <f t="shared" si="0"/>
        <v>0.05</v>
      </c>
      <c r="S28" s="16">
        <f t="shared" si="1"/>
        <v>1.55</v>
      </c>
      <c r="T28" s="13">
        <v>42.86</v>
      </c>
      <c r="U28" s="17">
        <f t="shared" si="2"/>
        <v>2.1430000000000002</v>
      </c>
    </row>
    <row r="29" spans="1:21">
      <c r="A29" s="13" t="s">
        <v>35</v>
      </c>
      <c r="B29" s="9" t="s">
        <v>15</v>
      </c>
      <c r="C29" s="40"/>
      <c r="D29" s="13"/>
      <c r="E29" s="13"/>
      <c r="F29" s="13"/>
      <c r="G29" s="13"/>
      <c r="H29" s="14"/>
      <c r="I29" s="14"/>
      <c r="J29" s="61"/>
      <c r="K29" s="14"/>
      <c r="L29" s="14"/>
      <c r="M29" s="14"/>
      <c r="N29" s="14"/>
      <c r="O29" s="13"/>
      <c r="P29" s="13"/>
      <c r="Q29" s="13"/>
      <c r="R29" s="15">
        <f t="shared" si="0"/>
        <v>0</v>
      </c>
      <c r="S29" s="16">
        <f t="shared" si="1"/>
        <v>0</v>
      </c>
      <c r="T29" s="13">
        <v>62.5</v>
      </c>
      <c r="U29" s="17">
        <f t="shared" si="2"/>
        <v>0</v>
      </c>
    </row>
    <row r="30" spans="1:21">
      <c r="A30" s="13" t="s">
        <v>36</v>
      </c>
      <c r="B30" s="9" t="s">
        <v>15</v>
      </c>
      <c r="C30" s="40"/>
      <c r="D30" s="13"/>
      <c r="E30" s="13"/>
      <c r="F30" s="13"/>
      <c r="G30" s="13"/>
      <c r="H30" s="14"/>
      <c r="I30" s="14"/>
      <c r="J30" s="61"/>
      <c r="K30" s="14"/>
      <c r="L30" s="14"/>
      <c r="M30" s="14"/>
      <c r="N30" s="14"/>
      <c r="O30" s="13"/>
      <c r="P30" s="13"/>
      <c r="Q30" s="13"/>
      <c r="R30" s="15">
        <f t="shared" si="0"/>
        <v>0</v>
      </c>
      <c r="S30" s="16">
        <f t="shared" si="1"/>
        <v>0</v>
      </c>
      <c r="T30" s="13">
        <v>105.56</v>
      </c>
      <c r="U30" s="17">
        <f t="shared" si="2"/>
        <v>0</v>
      </c>
    </row>
    <row r="31" spans="1:21">
      <c r="A31" s="13" t="s">
        <v>37</v>
      </c>
      <c r="B31" s="9" t="s">
        <v>15</v>
      </c>
      <c r="C31" s="40"/>
      <c r="D31" s="13"/>
      <c r="E31" s="13"/>
      <c r="F31" s="13"/>
      <c r="G31" s="13"/>
      <c r="H31" s="14"/>
      <c r="I31" s="14"/>
      <c r="J31" s="61"/>
      <c r="K31" s="14"/>
      <c r="L31" s="14"/>
      <c r="M31" s="14"/>
      <c r="N31" s="14"/>
      <c r="O31" s="13"/>
      <c r="P31" s="13"/>
      <c r="Q31" s="13"/>
      <c r="R31" s="15">
        <f t="shared" si="0"/>
        <v>0</v>
      </c>
      <c r="S31" s="16">
        <f t="shared" si="1"/>
        <v>0</v>
      </c>
      <c r="T31" s="13">
        <v>47</v>
      </c>
      <c r="U31" s="17">
        <f t="shared" si="2"/>
        <v>0</v>
      </c>
    </row>
    <row r="32" spans="1:21">
      <c r="A32" s="13" t="s">
        <v>38</v>
      </c>
      <c r="B32" s="9" t="s">
        <v>15</v>
      </c>
      <c r="C32" s="40"/>
      <c r="D32" s="13"/>
      <c r="E32" s="13"/>
      <c r="F32" s="13"/>
      <c r="G32" s="13"/>
      <c r="H32" s="14"/>
      <c r="I32" s="14"/>
      <c r="J32" s="61"/>
      <c r="K32" s="14"/>
      <c r="L32" s="14"/>
      <c r="M32" s="14"/>
      <c r="N32" s="14"/>
      <c r="O32" s="13"/>
      <c r="P32" s="13"/>
      <c r="Q32" s="13"/>
      <c r="R32" s="15">
        <f t="shared" si="0"/>
        <v>0</v>
      </c>
      <c r="S32" s="16">
        <f t="shared" si="1"/>
        <v>0</v>
      </c>
      <c r="T32" s="13">
        <v>171.11</v>
      </c>
      <c r="U32" s="17">
        <f t="shared" si="2"/>
        <v>0</v>
      </c>
    </row>
    <row r="33" spans="1:21">
      <c r="A33" s="13" t="s">
        <v>39</v>
      </c>
      <c r="B33" s="9" t="s">
        <v>15</v>
      </c>
      <c r="C33" s="40"/>
      <c r="D33" s="13"/>
      <c r="E33" s="13"/>
      <c r="F33" s="13"/>
      <c r="G33" s="13"/>
      <c r="H33" s="14"/>
      <c r="I33" s="14"/>
      <c r="J33" s="61">
        <v>7.3999999999999996E-2</v>
      </c>
      <c r="K33" s="14"/>
      <c r="L33" s="14"/>
      <c r="M33" s="14"/>
      <c r="N33" s="14"/>
      <c r="O33" s="13"/>
      <c r="P33" s="13"/>
      <c r="Q33" s="13"/>
      <c r="R33" s="15">
        <f t="shared" si="0"/>
        <v>7.3999999999999996E-2</v>
      </c>
      <c r="S33" s="16">
        <f t="shared" si="1"/>
        <v>2.294</v>
      </c>
      <c r="T33" s="13">
        <v>400</v>
      </c>
      <c r="U33" s="17">
        <f t="shared" si="2"/>
        <v>29.599999999999998</v>
      </c>
    </row>
    <row r="34" spans="1:21">
      <c r="A34" s="13" t="s">
        <v>69</v>
      </c>
      <c r="B34" s="9" t="s">
        <v>15</v>
      </c>
      <c r="C34" s="13"/>
      <c r="D34" s="13"/>
      <c r="E34" s="13"/>
      <c r="F34" s="13"/>
      <c r="G34" s="13"/>
      <c r="H34" s="14"/>
      <c r="I34" s="14"/>
      <c r="J34" s="61"/>
      <c r="K34" s="14"/>
      <c r="L34" s="14"/>
      <c r="M34" s="14"/>
      <c r="N34" s="14"/>
      <c r="O34" s="13"/>
      <c r="P34" s="13"/>
      <c r="Q34" s="13"/>
      <c r="R34" s="15">
        <f t="shared" si="0"/>
        <v>0</v>
      </c>
      <c r="S34" s="16">
        <f t="shared" si="1"/>
        <v>0</v>
      </c>
      <c r="T34" s="13">
        <v>242</v>
      </c>
      <c r="U34" s="17">
        <f t="shared" si="2"/>
        <v>0</v>
      </c>
    </row>
    <row r="35" spans="1:21">
      <c r="A35" s="13" t="s">
        <v>40</v>
      </c>
      <c r="B35" s="9" t="s">
        <v>15</v>
      </c>
      <c r="C35" s="40"/>
      <c r="D35" s="13"/>
      <c r="E35" s="13"/>
      <c r="F35" s="13"/>
      <c r="G35" s="13"/>
      <c r="H35" s="14"/>
      <c r="I35" s="14"/>
      <c r="J35" s="61"/>
      <c r="K35" s="14"/>
      <c r="L35" s="14"/>
      <c r="M35" s="14"/>
      <c r="N35" s="14"/>
      <c r="O35" s="13"/>
      <c r="P35" s="13"/>
      <c r="Q35" s="13"/>
      <c r="R35" s="15">
        <f t="shared" si="0"/>
        <v>0</v>
      </c>
      <c r="S35" s="16">
        <f t="shared" si="1"/>
        <v>0</v>
      </c>
      <c r="T35" s="13"/>
      <c r="U35" s="17">
        <f t="shared" si="2"/>
        <v>0</v>
      </c>
    </row>
    <row r="36" spans="1:21">
      <c r="A36" s="13" t="s">
        <v>41</v>
      </c>
      <c r="B36" s="9" t="s">
        <v>15</v>
      </c>
      <c r="C36" s="13"/>
      <c r="D36" s="13"/>
      <c r="E36" s="13"/>
      <c r="F36" s="13"/>
      <c r="G36" s="13"/>
      <c r="H36" s="14"/>
      <c r="I36" s="14"/>
      <c r="J36" s="61"/>
      <c r="K36" s="14"/>
      <c r="L36" s="14"/>
      <c r="M36" s="14"/>
      <c r="N36" s="14"/>
      <c r="O36" s="13"/>
      <c r="P36" s="13"/>
      <c r="Q36" s="13"/>
      <c r="R36" s="15">
        <f t="shared" si="0"/>
        <v>0</v>
      </c>
      <c r="S36" s="16">
        <f t="shared" si="1"/>
        <v>0</v>
      </c>
      <c r="T36" s="13">
        <v>586.66999999999996</v>
      </c>
      <c r="U36" s="17">
        <f t="shared" si="2"/>
        <v>0</v>
      </c>
    </row>
    <row r="37" spans="1:21">
      <c r="A37" s="13" t="s">
        <v>42</v>
      </c>
      <c r="B37" s="9" t="s">
        <v>15</v>
      </c>
      <c r="C37" s="40"/>
      <c r="D37" s="13"/>
      <c r="E37" s="13"/>
      <c r="F37" s="13"/>
      <c r="G37" s="13"/>
      <c r="H37" s="14"/>
      <c r="I37" s="58">
        <v>2.5000000000000001E-2</v>
      </c>
      <c r="J37" s="61"/>
      <c r="K37" s="14"/>
      <c r="L37" s="14"/>
      <c r="M37" s="14"/>
      <c r="N37" s="14"/>
      <c r="O37" s="13"/>
      <c r="P37" s="13"/>
      <c r="Q37" s="13"/>
      <c r="R37" s="15">
        <f t="shared" si="0"/>
        <v>2.5000000000000001E-2</v>
      </c>
      <c r="S37" s="16">
        <f t="shared" si="1"/>
        <v>0.77500000000000002</v>
      </c>
      <c r="T37" s="38">
        <v>455.62</v>
      </c>
      <c r="U37" s="17">
        <f t="shared" si="2"/>
        <v>11.390500000000001</v>
      </c>
    </row>
    <row r="38" spans="1:21">
      <c r="A38" s="13" t="s">
        <v>43</v>
      </c>
      <c r="B38" s="9" t="s">
        <v>15</v>
      </c>
      <c r="C38" s="13"/>
      <c r="D38" s="13"/>
      <c r="E38" s="13"/>
      <c r="F38" s="13"/>
      <c r="G38" s="13"/>
      <c r="H38" s="14"/>
      <c r="I38" s="14"/>
      <c r="J38" s="61"/>
      <c r="K38" s="14"/>
      <c r="L38" s="14"/>
      <c r="M38" s="14"/>
      <c r="N38" s="14"/>
      <c r="O38" s="13"/>
      <c r="P38" s="13"/>
      <c r="Q38" s="13"/>
      <c r="R38" s="15">
        <f t="shared" si="0"/>
        <v>0</v>
      </c>
      <c r="S38" s="16">
        <f t="shared" si="1"/>
        <v>0</v>
      </c>
      <c r="T38" s="13">
        <v>715</v>
      </c>
      <c r="U38" s="17">
        <f t="shared" si="2"/>
        <v>0</v>
      </c>
    </row>
    <row r="39" spans="1:21">
      <c r="A39" s="13" t="s">
        <v>44</v>
      </c>
      <c r="B39" s="9" t="s">
        <v>15</v>
      </c>
      <c r="C39" s="40"/>
      <c r="D39" s="13"/>
      <c r="E39" s="13"/>
      <c r="F39" s="13"/>
      <c r="G39" s="13"/>
      <c r="H39" s="14"/>
      <c r="I39" s="14"/>
      <c r="J39" s="61"/>
      <c r="K39" s="14">
        <v>5.0000000000000001E-3</v>
      </c>
      <c r="L39" s="14"/>
      <c r="M39" s="14"/>
      <c r="N39" s="14"/>
      <c r="O39" s="13"/>
      <c r="P39" s="13"/>
      <c r="Q39" s="13"/>
      <c r="R39" s="15">
        <f t="shared" si="0"/>
        <v>5.0000000000000001E-3</v>
      </c>
      <c r="S39" s="16">
        <f t="shared" si="1"/>
        <v>0.155</v>
      </c>
      <c r="T39" s="13">
        <v>750</v>
      </c>
      <c r="U39" s="17">
        <f t="shared" si="2"/>
        <v>3.75</v>
      </c>
    </row>
    <row r="40" spans="1:21">
      <c r="A40" s="13" t="s">
        <v>45</v>
      </c>
      <c r="B40" s="9" t="s">
        <v>15</v>
      </c>
      <c r="C40" s="40"/>
      <c r="D40" s="13"/>
      <c r="E40" s="13"/>
      <c r="F40" s="13"/>
      <c r="G40" s="13"/>
      <c r="H40" s="14"/>
      <c r="I40" s="14">
        <v>0.01</v>
      </c>
      <c r="J40" s="61"/>
      <c r="K40" s="14"/>
      <c r="L40" s="14"/>
      <c r="M40" s="14"/>
      <c r="N40" s="14"/>
      <c r="O40" s="13"/>
      <c r="P40" s="13"/>
      <c r="Q40" s="13"/>
      <c r="R40" s="15">
        <f t="shared" si="0"/>
        <v>0.01</v>
      </c>
      <c r="S40" s="16">
        <f t="shared" si="1"/>
        <v>0.31</v>
      </c>
      <c r="T40" s="13">
        <v>340</v>
      </c>
      <c r="U40" s="17">
        <f t="shared" si="2"/>
        <v>3.4</v>
      </c>
    </row>
    <row r="41" spans="1:21">
      <c r="A41" s="13" t="s">
        <v>46</v>
      </c>
      <c r="B41" s="9" t="s">
        <v>15</v>
      </c>
      <c r="C41" s="40"/>
      <c r="D41" s="13"/>
      <c r="E41" s="13"/>
      <c r="F41" s="13"/>
      <c r="G41" s="13"/>
      <c r="H41" s="14"/>
      <c r="I41" s="14"/>
      <c r="J41" s="61"/>
      <c r="K41" s="14"/>
      <c r="L41" s="14"/>
      <c r="M41" s="14"/>
      <c r="N41" s="14"/>
      <c r="O41" s="13"/>
      <c r="P41" s="13"/>
      <c r="Q41" s="13"/>
      <c r="R41" s="15">
        <f t="shared" si="0"/>
        <v>0</v>
      </c>
      <c r="S41" s="16">
        <f t="shared" si="1"/>
        <v>0</v>
      </c>
      <c r="T41" s="13">
        <v>30</v>
      </c>
      <c r="U41" s="17">
        <f t="shared" si="2"/>
        <v>0</v>
      </c>
    </row>
    <row r="42" spans="1:21">
      <c r="A42" s="13" t="s">
        <v>47</v>
      </c>
      <c r="B42" s="9" t="s">
        <v>15</v>
      </c>
      <c r="C42" s="40"/>
      <c r="D42" s="20"/>
      <c r="E42" s="13"/>
      <c r="F42" s="13"/>
      <c r="G42" s="13"/>
      <c r="H42" s="14"/>
      <c r="I42" s="55">
        <v>5.62E-2</v>
      </c>
      <c r="J42" s="61"/>
      <c r="K42" s="14"/>
      <c r="L42" s="14"/>
      <c r="M42" s="14"/>
      <c r="N42" s="14"/>
      <c r="O42" s="13"/>
      <c r="P42" s="13"/>
      <c r="Q42" s="13"/>
      <c r="R42" s="15">
        <f t="shared" si="0"/>
        <v>5.62E-2</v>
      </c>
      <c r="S42" s="16">
        <f t="shared" si="1"/>
        <v>1.7422</v>
      </c>
      <c r="T42" s="13">
        <v>35</v>
      </c>
      <c r="U42" s="17">
        <f t="shared" si="2"/>
        <v>1.9670000000000001</v>
      </c>
    </row>
    <row r="43" spans="1:21">
      <c r="A43" s="20" t="s">
        <v>48</v>
      </c>
      <c r="B43" s="21" t="s">
        <v>15</v>
      </c>
      <c r="C43" s="49"/>
      <c r="D43" s="13"/>
      <c r="E43" s="20"/>
      <c r="F43" s="20"/>
      <c r="G43" s="20"/>
      <c r="H43" s="23"/>
      <c r="I43" s="23">
        <v>1.2500000000000001E-2</v>
      </c>
      <c r="J43" s="66">
        <v>2.5000000000000001E-2</v>
      </c>
      <c r="K43" s="23"/>
      <c r="L43" s="23"/>
      <c r="M43" s="23"/>
      <c r="N43" s="23"/>
      <c r="O43" s="20"/>
      <c r="P43" s="20"/>
      <c r="Q43" s="20"/>
      <c r="R43" s="15">
        <f t="shared" si="0"/>
        <v>3.7500000000000006E-2</v>
      </c>
      <c r="S43" s="16">
        <f t="shared" si="1"/>
        <v>1.1625000000000001</v>
      </c>
      <c r="T43" s="13">
        <v>40</v>
      </c>
      <c r="U43" s="17">
        <f t="shared" si="2"/>
        <v>1.5000000000000002</v>
      </c>
    </row>
    <row r="44" spans="1:21">
      <c r="A44" s="13" t="s">
        <v>49</v>
      </c>
      <c r="B44" s="9" t="s">
        <v>15</v>
      </c>
      <c r="C44" s="13"/>
      <c r="D44" s="13"/>
      <c r="E44" s="13"/>
      <c r="F44" s="13"/>
      <c r="G44" s="13"/>
      <c r="H44" s="14"/>
      <c r="I44" s="14">
        <f>1.25*0.064</f>
        <v>0.08</v>
      </c>
      <c r="J44" s="61"/>
      <c r="K44" s="14"/>
      <c r="L44" s="14"/>
      <c r="M44" s="14"/>
      <c r="N44" s="14"/>
      <c r="O44" s="13"/>
      <c r="P44" s="13"/>
      <c r="Q44" s="13"/>
      <c r="R44" s="15">
        <f t="shared" si="0"/>
        <v>0.08</v>
      </c>
      <c r="S44" s="16">
        <f t="shared" si="1"/>
        <v>2.48</v>
      </c>
      <c r="T44" s="13">
        <v>35</v>
      </c>
      <c r="U44" s="17">
        <f t="shared" si="2"/>
        <v>2.8000000000000003</v>
      </c>
    </row>
    <row r="45" spans="1:21">
      <c r="A45" s="13" t="s">
        <v>50</v>
      </c>
      <c r="B45" s="9" t="s">
        <v>15</v>
      </c>
      <c r="C45" s="40"/>
      <c r="D45" s="26"/>
      <c r="E45" s="13"/>
      <c r="F45" s="13"/>
      <c r="G45" s="13"/>
      <c r="H45" s="14"/>
      <c r="I45" s="14">
        <v>1.35E-2</v>
      </c>
      <c r="J45" s="61">
        <v>1.1999999999999999E-3</v>
      </c>
      <c r="K45" s="14"/>
      <c r="L45" s="14"/>
      <c r="M45" s="14"/>
      <c r="N45" s="14"/>
      <c r="O45" s="13"/>
      <c r="P45" s="13"/>
      <c r="Q45" s="13"/>
      <c r="R45" s="15">
        <f t="shared" si="0"/>
        <v>1.47E-2</v>
      </c>
      <c r="S45" s="16">
        <f t="shared" si="1"/>
        <v>0.45569999999999999</v>
      </c>
      <c r="T45" s="13">
        <v>30</v>
      </c>
      <c r="U45" s="17">
        <f t="shared" si="2"/>
        <v>0.441</v>
      </c>
    </row>
    <row r="46" spans="1:21">
      <c r="A46" s="26" t="s">
        <v>51</v>
      </c>
      <c r="B46" s="25" t="s">
        <v>15</v>
      </c>
      <c r="C46" s="26"/>
      <c r="D46" s="13"/>
      <c r="E46" s="26"/>
      <c r="F46" s="26"/>
      <c r="G46" s="26"/>
      <c r="H46" s="27"/>
      <c r="I46" s="27"/>
      <c r="J46" s="67"/>
      <c r="K46" s="27"/>
      <c r="L46" s="27"/>
      <c r="M46" s="27"/>
      <c r="N46" s="27"/>
      <c r="O46" s="26"/>
      <c r="P46" s="26"/>
      <c r="Q46" s="26"/>
      <c r="R46" s="15">
        <f t="shared" si="0"/>
        <v>0</v>
      </c>
      <c r="S46" s="16">
        <f t="shared" si="1"/>
        <v>0</v>
      </c>
      <c r="T46" s="13">
        <v>315</v>
      </c>
      <c r="U46" s="17">
        <f t="shared" si="2"/>
        <v>0</v>
      </c>
    </row>
    <row r="47" spans="1:21">
      <c r="A47" s="13" t="s">
        <v>52</v>
      </c>
      <c r="B47" s="9" t="s">
        <v>15</v>
      </c>
      <c r="C47" s="40"/>
      <c r="D47" s="13"/>
      <c r="E47" s="13"/>
      <c r="F47" s="13"/>
      <c r="G47" s="13"/>
      <c r="H47" s="14"/>
      <c r="I47" s="14"/>
      <c r="J47" s="61">
        <v>3.0000000000000001E-3</v>
      </c>
      <c r="K47" s="14"/>
      <c r="L47" s="14"/>
      <c r="M47" s="14"/>
      <c r="N47" s="14"/>
      <c r="O47" s="13"/>
      <c r="P47" s="13"/>
      <c r="Q47" s="13"/>
      <c r="R47" s="15">
        <f t="shared" si="0"/>
        <v>3.0000000000000001E-3</v>
      </c>
      <c r="S47" s="16">
        <f t="shared" si="1"/>
        <v>9.2999999999999999E-2</v>
      </c>
      <c r="T47" s="13">
        <v>32.5</v>
      </c>
      <c r="U47" s="17">
        <f t="shared" si="2"/>
        <v>9.7500000000000003E-2</v>
      </c>
    </row>
    <row r="48" spans="1:21">
      <c r="A48" s="13" t="s">
        <v>53</v>
      </c>
      <c r="B48" s="9" t="s">
        <v>15</v>
      </c>
      <c r="C48" s="40"/>
      <c r="D48" s="13"/>
      <c r="E48" s="13"/>
      <c r="F48" s="13"/>
      <c r="G48" s="13"/>
      <c r="H48" s="14"/>
      <c r="I48" s="14"/>
      <c r="J48" s="61">
        <v>1.61E-2</v>
      </c>
      <c r="K48" s="14"/>
      <c r="L48" s="14"/>
      <c r="M48" s="14">
        <v>0.05</v>
      </c>
      <c r="N48" s="14"/>
      <c r="O48" s="13"/>
      <c r="P48" s="13"/>
      <c r="Q48" s="13"/>
      <c r="R48" s="15">
        <f t="shared" si="0"/>
        <v>6.6100000000000006E-2</v>
      </c>
      <c r="S48" s="16">
        <f t="shared" si="1"/>
        <v>2.0491000000000001</v>
      </c>
      <c r="T48" s="13">
        <v>60</v>
      </c>
      <c r="U48" s="17">
        <f t="shared" si="2"/>
        <v>3.9660000000000002</v>
      </c>
    </row>
    <row r="49" spans="1:21">
      <c r="A49" s="13" t="s">
        <v>54</v>
      </c>
      <c r="B49" s="9" t="s">
        <v>15</v>
      </c>
      <c r="C49" s="40"/>
      <c r="D49" s="32"/>
      <c r="E49" s="13"/>
      <c r="F49" s="13"/>
      <c r="G49" s="13"/>
      <c r="H49" s="14"/>
      <c r="I49" s="14"/>
      <c r="J49" s="61"/>
      <c r="K49" s="14"/>
      <c r="L49" s="14"/>
      <c r="M49" s="14"/>
      <c r="N49" s="14">
        <v>0.05</v>
      </c>
      <c r="O49" s="13"/>
      <c r="P49" s="13"/>
      <c r="Q49" s="13"/>
      <c r="R49" s="15">
        <f t="shared" si="0"/>
        <v>0.05</v>
      </c>
      <c r="S49" s="16">
        <f t="shared" si="1"/>
        <v>1.55</v>
      </c>
      <c r="T49" s="13">
        <v>78</v>
      </c>
      <c r="U49" s="17">
        <f t="shared" si="2"/>
        <v>3.9000000000000004</v>
      </c>
    </row>
    <row r="50" spans="1:21">
      <c r="A50" s="32" t="s">
        <v>55</v>
      </c>
      <c r="B50" s="29" t="s">
        <v>15</v>
      </c>
      <c r="C50" s="50"/>
      <c r="D50" s="13"/>
      <c r="E50" s="13"/>
      <c r="F50" s="32"/>
      <c r="G50" s="13"/>
      <c r="H50" s="14"/>
      <c r="I50" s="14"/>
      <c r="J50" s="61"/>
      <c r="K50" s="31"/>
      <c r="L50" s="14"/>
      <c r="M50" s="31"/>
      <c r="N50" s="31"/>
      <c r="O50" s="32"/>
      <c r="P50" s="32"/>
      <c r="Q50" s="32"/>
      <c r="R50" s="15">
        <f t="shared" si="0"/>
        <v>0</v>
      </c>
      <c r="S50" s="16">
        <f t="shared" si="1"/>
        <v>0</v>
      </c>
      <c r="T50" s="13">
        <v>160</v>
      </c>
      <c r="U50" s="17">
        <f t="shared" si="2"/>
        <v>0</v>
      </c>
    </row>
    <row r="51" spans="1:21">
      <c r="A51" s="13" t="s">
        <v>56</v>
      </c>
      <c r="B51" s="9" t="s">
        <v>15</v>
      </c>
      <c r="C51" s="13"/>
      <c r="D51" s="13"/>
      <c r="E51" s="13"/>
      <c r="F51" s="13"/>
      <c r="G51" s="13"/>
      <c r="H51" s="14"/>
      <c r="I51" s="14"/>
      <c r="J51" s="61"/>
      <c r="K51" s="14"/>
      <c r="L51" s="14"/>
      <c r="M51" s="14"/>
      <c r="N51" s="14"/>
      <c r="O51" s="13"/>
      <c r="P51" s="13"/>
      <c r="Q51" s="13"/>
      <c r="R51" s="15">
        <f t="shared" si="0"/>
        <v>0</v>
      </c>
      <c r="S51" s="16">
        <f t="shared" si="1"/>
        <v>0</v>
      </c>
      <c r="T51" s="13">
        <v>320</v>
      </c>
      <c r="U51" s="17">
        <f t="shared" si="2"/>
        <v>0</v>
      </c>
    </row>
    <row r="52" spans="1:21">
      <c r="A52" s="13" t="s">
        <v>57</v>
      </c>
      <c r="B52" s="9"/>
      <c r="C52" s="13"/>
      <c r="D52" s="13"/>
      <c r="E52" s="13"/>
      <c r="F52" s="13"/>
      <c r="G52" s="13"/>
      <c r="H52" s="14"/>
      <c r="I52" s="14"/>
      <c r="J52" s="61"/>
      <c r="K52" s="14"/>
      <c r="L52" s="14"/>
      <c r="M52" s="14"/>
      <c r="N52" s="14"/>
      <c r="O52" s="13"/>
      <c r="P52" s="13"/>
      <c r="Q52" s="13"/>
      <c r="R52" s="15">
        <f t="shared" si="0"/>
        <v>0</v>
      </c>
      <c r="S52" s="16">
        <f t="shared" si="1"/>
        <v>0</v>
      </c>
      <c r="T52" s="13">
        <v>102</v>
      </c>
      <c r="U52" s="17">
        <f t="shared" si="2"/>
        <v>0</v>
      </c>
    </row>
    <row r="53" spans="1:21">
      <c r="A53" s="13" t="s">
        <v>70</v>
      </c>
      <c r="B53" s="9" t="s">
        <v>15</v>
      </c>
      <c r="C53" s="13"/>
      <c r="D53" s="13"/>
      <c r="E53" s="13"/>
      <c r="F53" s="13"/>
      <c r="G53" s="13"/>
      <c r="H53" s="14"/>
      <c r="I53" s="14"/>
      <c r="J53" s="61"/>
      <c r="K53" s="14"/>
      <c r="L53" s="14"/>
      <c r="M53" s="14"/>
      <c r="N53" s="14"/>
      <c r="O53" s="13"/>
      <c r="P53" s="13"/>
      <c r="Q53" s="13"/>
      <c r="R53" s="15">
        <f t="shared" si="0"/>
        <v>0</v>
      </c>
      <c r="S53" s="16">
        <f t="shared" si="1"/>
        <v>0</v>
      </c>
      <c r="T53" s="13">
        <v>280</v>
      </c>
      <c r="U53" s="17">
        <f t="shared" si="2"/>
        <v>0</v>
      </c>
    </row>
    <row r="54" spans="1:21">
      <c r="A54" s="13" t="s">
        <v>58</v>
      </c>
      <c r="B54" s="9" t="s">
        <v>15</v>
      </c>
      <c r="C54" s="13"/>
      <c r="D54" s="13"/>
      <c r="E54" s="13"/>
      <c r="F54" s="13"/>
      <c r="G54" s="13"/>
      <c r="H54" s="14"/>
      <c r="I54" s="14"/>
      <c r="J54" s="61"/>
      <c r="K54" s="14"/>
      <c r="L54" s="14">
        <v>5.6000000000000001E-2</v>
      </c>
      <c r="M54" s="14"/>
      <c r="N54" s="14"/>
      <c r="O54" s="13"/>
      <c r="P54" s="13"/>
      <c r="Q54" s="13"/>
      <c r="R54" s="15">
        <f t="shared" si="0"/>
        <v>5.6000000000000001E-2</v>
      </c>
      <c r="S54" s="16">
        <f t="shared" si="1"/>
        <v>1.736</v>
      </c>
      <c r="T54" s="13">
        <v>186</v>
      </c>
      <c r="U54" s="17">
        <f t="shared" si="2"/>
        <v>10.416</v>
      </c>
    </row>
    <row r="55" spans="1:21">
      <c r="A55" s="13" t="s">
        <v>59</v>
      </c>
      <c r="B55" s="9" t="s">
        <v>15</v>
      </c>
      <c r="C55" s="13"/>
      <c r="D55" s="13"/>
      <c r="E55" s="13"/>
      <c r="F55" s="13"/>
      <c r="G55" s="13"/>
      <c r="H55" s="14"/>
      <c r="I55" s="14"/>
      <c r="J55" s="61"/>
      <c r="K55" s="14"/>
      <c r="L55" s="14"/>
      <c r="M55" s="14"/>
      <c r="N55" s="14"/>
      <c r="O55" s="13"/>
      <c r="P55" s="13"/>
      <c r="Q55" s="13"/>
      <c r="R55" s="15">
        <f t="shared" si="0"/>
        <v>0</v>
      </c>
      <c r="S55" s="16">
        <f t="shared" si="1"/>
        <v>0</v>
      </c>
      <c r="T55" s="13">
        <v>530</v>
      </c>
      <c r="U55" s="17">
        <f t="shared" si="2"/>
        <v>0</v>
      </c>
    </row>
    <row r="56" spans="1:21">
      <c r="A56" s="13" t="s">
        <v>60</v>
      </c>
      <c r="B56" s="9"/>
      <c r="C56" s="38"/>
      <c r="D56" s="13"/>
      <c r="E56" s="13"/>
      <c r="F56" s="13"/>
      <c r="G56" s="13"/>
      <c r="H56" s="14"/>
      <c r="I56" s="14"/>
      <c r="J56" s="61"/>
      <c r="K56" s="14"/>
      <c r="L56" s="14"/>
      <c r="M56" s="14"/>
      <c r="N56" s="14"/>
      <c r="O56" s="13"/>
      <c r="P56" s="13"/>
      <c r="Q56" s="13"/>
      <c r="R56" s="15">
        <f t="shared" si="0"/>
        <v>0</v>
      </c>
      <c r="S56" s="16">
        <f t="shared" si="1"/>
        <v>0</v>
      </c>
      <c r="T56" s="13">
        <v>560</v>
      </c>
      <c r="U56" s="17">
        <f t="shared" si="2"/>
        <v>0</v>
      </c>
    </row>
    <row r="57" spans="1:21">
      <c r="A57" s="13" t="s">
        <v>71</v>
      </c>
      <c r="B57" s="9"/>
      <c r="C57" s="16"/>
      <c r="D57" s="16"/>
      <c r="E57" s="16"/>
      <c r="F57" s="16"/>
      <c r="G57" s="61"/>
      <c r="H57" s="16"/>
      <c r="I57" s="16"/>
      <c r="J57" s="61"/>
      <c r="K57" s="16"/>
      <c r="L57" s="16"/>
      <c r="M57" s="16"/>
      <c r="N57" s="16"/>
      <c r="O57" s="61"/>
      <c r="P57" s="16"/>
      <c r="Q57" s="16"/>
      <c r="R57" s="15">
        <f>SUBTOTAL(9,C57:Q57)</f>
        <v>0</v>
      </c>
      <c r="S57" s="16">
        <f t="shared" si="1"/>
        <v>0</v>
      </c>
      <c r="T57" s="13">
        <v>2285.7139999999999</v>
      </c>
      <c r="U57" s="17">
        <f>T57*R57</f>
        <v>0</v>
      </c>
    </row>
    <row r="58" spans="1:21">
      <c r="A58" s="13" t="s">
        <v>72</v>
      </c>
      <c r="B58" s="16"/>
      <c r="C58" s="17"/>
      <c r="D58" s="17"/>
      <c r="E58" s="17"/>
      <c r="F58" s="17"/>
      <c r="G58" s="17"/>
      <c r="H58" s="16"/>
      <c r="I58" s="16"/>
      <c r="J58" s="61"/>
      <c r="K58" s="16"/>
      <c r="L58" s="16"/>
      <c r="M58" s="16"/>
      <c r="N58" s="16"/>
      <c r="O58" s="17"/>
      <c r="P58" s="17"/>
      <c r="Q58" s="17"/>
      <c r="R58" s="16"/>
      <c r="S58" s="16"/>
      <c r="T58" s="13">
        <v>143</v>
      </c>
      <c r="U58" s="16"/>
    </row>
    <row r="59" spans="1:21">
      <c r="H59" s="33">
        <f>SUMPRODUCT(H6:H55*$T$6:$T$55)</f>
        <v>21.111000000000004</v>
      </c>
      <c r="I59" s="33">
        <f t="shared" ref="I59:N59" si="3">SUMPRODUCT(I6:I55*$T$6:$T$55)</f>
        <v>22.206</v>
      </c>
      <c r="J59" s="33">
        <f t="shared" si="3"/>
        <v>34.906029999999994</v>
      </c>
      <c r="K59" s="33">
        <f t="shared" si="3"/>
        <v>5.9024999999999999</v>
      </c>
      <c r="L59" s="33">
        <f t="shared" si="3"/>
        <v>15.975999999999999</v>
      </c>
      <c r="M59" s="33">
        <f t="shared" si="3"/>
        <v>3</v>
      </c>
      <c r="N59" s="33">
        <f t="shared" si="3"/>
        <v>3.9000000000000004</v>
      </c>
      <c r="R59" s="34">
        <f>SUM(C59:Q59)</f>
        <v>107.00153</v>
      </c>
    </row>
  </sheetData>
  <mergeCells count="6">
    <mergeCell ref="U3:U4"/>
    <mergeCell ref="A3:A4"/>
    <mergeCell ref="B3:B4"/>
    <mergeCell ref="R3:R4"/>
    <mergeCell ref="S3:S4"/>
    <mergeCell ref="T3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9"/>
  <sheetViews>
    <sheetView topLeftCell="A16" zoomScale="60" zoomScaleNormal="60" workbookViewId="0">
      <selection activeCell="J48" sqref="J48"/>
    </sheetView>
  </sheetViews>
  <sheetFormatPr defaultRowHeight="15"/>
  <cols>
    <col min="1" max="1" width="25.140625" bestFit="1" customWidth="1"/>
    <col min="8" max="14" width="9.140625" style="70"/>
    <col min="20" max="20" width="7.28515625" style="18" customWidth="1"/>
  </cols>
  <sheetData>
    <row r="1" spans="1:21">
      <c r="A1" s="1"/>
      <c r="B1" s="1"/>
      <c r="C1" s="1"/>
      <c r="D1" s="1"/>
      <c r="E1" s="1"/>
      <c r="F1" s="1"/>
      <c r="G1" s="1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47"/>
      <c r="U1" s="1"/>
    </row>
    <row r="2" spans="1:21">
      <c r="A2" s="1"/>
      <c r="B2" s="1"/>
      <c r="C2" s="1"/>
      <c r="D2" s="1"/>
      <c r="E2" s="1"/>
      <c r="F2" s="1"/>
      <c r="G2" s="1"/>
      <c r="H2" s="62"/>
      <c r="I2" s="62"/>
      <c r="J2" s="62"/>
      <c r="K2" s="62"/>
      <c r="L2" s="62"/>
      <c r="M2" s="62"/>
      <c r="N2" s="62"/>
      <c r="O2" s="1"/>
      <c r="P2" s="1"/>
      <c r="Q2" s="1"/>
      <c r="R2" s="1"/>
      <c r="S2" s="1"/>
      <c r="T2" s="47"/>
      <c r="U2" s="74">
        <v>200</v>
      </c>
    </row>
    <row r="3" spans="1:21" ht="15" customHeight="1">
      <c r="A3" s="78" t="s">
        <v>0</v>
      </c>
      <c r="B3" s="78" t="s">
        <v>1</v>
      </c>
      <c r="C3" s="2"/>
      <c r="D3" s="2"/>
      <c r="E3" s="3" t="s">
        <v>2</v>
      </c>
      <c r="F3" s="2"/>
      <c r="G3" s="2"/>
      <c r="H3" s="63"/>
      <c r="I3" s="63"/>
      <c r="J3" s="63"/>
      <c r="K3" s="63"/>
      <c r="L3" s="63"/>
      <c r="M3" s="63"/>
      <c r="N3" s="63"/>
      <c r="O3" s="2"/>
      <c r="P3" s="2"/>
      <c r="Q3" s="2"/>
      <c r="R3" s="80" t="s">
        <v>3</v>
      </c>
      <c r="S3" s="82" t="s">
        <v>4</v>
      </c>
      <c r="T3" s="84" t="s">
        <v>5</v>
      </c>
      <c r="U3" s="76" t="s">
        <v>6</v>
      </c>
    </row>
    <row r="4" spans="1:21" ht="92.25">
      <c r="A4" s="79"/>
      <c r="B4" s="79"/>
      <c r="C4" s="5"/>
      <c r="D4" s="5"/>
      <c r="E4" s="5"/>
      <c r="F4" s="5"/>
      <c r="G4" s="5"/>
      <c r="H4" s="64" t="s">
        <v>11</v>
      </c>
      <c r="I4" s="64" t="s">
        <v>12</v>
      </c>
      <c r="J4" s="64" t="s">
        <v>61</v>
      </c>
      <c r="K4" s="64" t="s">
        <v>62</v>
      </c>
      <c r="L4" s="64" t="s">
        <v>63</v>
      </c>
      <c r="M4" s="64" t="s">
        <v>10</v>
      </c>
      <c r="N4" s="64" t="s">
        <v>13</v>
      </c>
      <c r="O4" s="5"/>
      <c r="P4" s="5"/>
      <c r="Q4" s="5"/>
      <c r="R4" s="81"/>
      <c r="S4" s="83"/>
      <c r="T4" s="85"/>
      <c r="U4" s="77"/>
    </row>
    <row r="5" spans="1:21">
      <c r="A5" s="7">
        <v>1</v>
      </c>
      <c r="B5" s="7">
        <v>2</v>
      </c>
      <c r="C5" s="41"/>
      <c r="D5" s="41"/>
      <c r="E5" s="41"/>
      <c r="F5" s="41"/>
      <c r="G5" s="41">
        <v>7</v>
      </c>
      <c r="H5" s="65">
        <v>8</v>
      </c>
      <c r="I5" s="65">
        <v>9</v>
      </c>
      <c r="J5" s="65">
        <v>9</v>
      </c>
      <c r="K5" s="65">
        <v>10</v>
      </c>
      <c r="L5" s="65">
        <v>13</v>
      </c>
      <c r="M5" s="65">
        <v>13</v>
      </c>
      <c r="N5" s="65">
        <v>14</v>
      </c>
      <c r="O5" s="7">
        <v>15</v>
      </c>
      <c r="P5" s="7">
        <v>16</v>
      </c>
      <c r="Q5" s="7">
        <v>17</v>
      </c>
      <c r="R5" s="8">
        <v>18</v>
      </c>
      <c r="S5" s="7">
        <v>19</v>
      </c>
      <c r="T5" s="73">
        <v>20</v>
      </c>
      <c r="U5" s="7">
        <v>21</v>
      </c>
    </row>
    <row r="6" spans="1:21">
      <c r="A6" s="13" t="s">
        <v>14</v>
      </c>
      <c r="B6" s="9" t="s">
        <v>15</v>
      </c>
      <c r="C6" s="40"/>
      <c r="D6" s="18"/>
      <c r="E6" s="13"/>
      <c r="F6" s="13"/>
      <c r="G6" s="13"/>
      <c r="H6" s="61"/>
      <c r="I6" s="61">
        <v>4.0000000000000001E-3</v>
      </c>
      <c r="J6" s="61">
        <v>4.0000000000000001E-3</v>
      </c>
      <c r="K6" s="61"/>
      <c r="L6" s="61"/>
      <c r="M6" s="61"/>
      <c r="N6" s="61"/>
      <c r="O6" s="13"/>
      <c r="P6" s="13"/>
      <c r="Q6" s="13"/>
      <c r="R6" s="15">
        <f>SUBTOTAL(9,C6:Q6)</f>
        <v>8.0000000000000002E-3</v>
      </c>
      <c r="S6" s="16">
        <f>R6*$U$2</f>
        <v>1.6</v>
      </c>
      <c r="T6" s="13">
        <v>133</v>
      </c>
      <c r="U6" s="17">
        <f>T6*R6</f>
        <v>1.0640000000000001</v>
      </c>
    </row>
    <row r="7" spans="1:21">
      <c r="A7" s="39" t="s">
        <v>16</v>
      </c>
      <c r="B7" s="9" t="s">
        <v>15</v>
      </c>
      <c r="C7" s="40"/>
      <c r="D7" s="13"/>
      <c r="E7" s="13"/>
      <c r="F7" s="13"/>
      <c r="G7" s="13"/>
      <c r="H7" s="61"/>
      <c r="I7" s="61">
        <v>2E-3</v>
      </c>
      <c r="J7" s="61">
        <v>6.2500000000000001E-4</v>
      </c>
      <c r="K7" s="61"/>
      <c r="L7" s="61">
        <v>0.01</v>
      </c>
      <c r="M7" s="61"/>
      <c r="N7" s="61"/>
      <c r="O7" s="13"/>
      <c r="P7" s="13"/>
      <c r="Q7" s="13"/>
      <c r="R7" s="15">
        <f t="shared" ref="R7:R56" si="0">SUBTOTAL(9,C7:Q7)</f>
        <v>1.2625000000000001E-2</v>
      </c>
      <c r="S7" s="16">
        <f t="shared" ref="S7:S58" si="1">R7*$U$2</f>
        <v>2.5250000000000004</v>
      </c>
      <c r="T7" s="13">
        <v>92</v>
      </c>
      <c r="U7" s="17">
        <f t="shared" ref="U7:U58" si="2">T7*R7</f>
        <v>1.1615</v>
      </c>
    </row>
    <row r="8" spans="1:21">
      <c r="A8" s="13" t="s">
        <v>17</v>
      </c>
      <c r="B8" s="9" t="s">
        <v>15</v>
      </c>
      <c r="C8" s="40"/>
      <c r="D8" s="13"/>
      <c r="E8" s="13"/>
      <c r="F8" s="13"/>
      <c r="G8" s="13"/>
      <c r="H8" s="61"/>
      <c r="I8" s="61">
        <v>1.1999999999999999E-3</v>
      </c>
      <c r="J8" s="61">
        <v>6.4999999999999997E-4</v>
      </c>
      <c r="K8" s="61">
        <v>5.0000000000000001E-4</v>
      </c>
      <c r="L8" s="61"/>
      <c r="M8" s="61"/>
      <c r="N8" s="61"/>
      <c r="O8" s="13"/>
      <c r="P8" s="13"/>
      <c r="Q8" s="13"/>
      <c r="R8" s="15">
        <f t="shared" si="0"/>
        <v>2.3499999999999997E-3</v>
      </c>
      <c r="S8" s="16">
        <f t="shared" si="1"/>
        <v>0.46999999999999992</v>
      </c>
      <c r="T8" s="13">
        <v>19</v>
      </c>
      <c r="U8" s="17">
        <f t="shared" si="2"/>
        <v>4.4649999999999995E-2</v>
      </c>
    </row>
    <row r="9" spans="1:21">
      <c r="A9" s="13" t="s">
        <v>18</v>
      </c>
      <c r="B9" s="9" t="s">
        <v>15</v>
      </c>
      <c r="C9" s="40"/>
      <c r="D9" s="13"/>
      <c r="E9" s="13"/>
      <c r="F9" s="13"/>
      <c r="G9" s="13"/>
      <c r="H9" s="61"/>
      <c r="I9" s="61"/>
      <c r="J9" s="61"/>
      <c r="K9" s="61"/>
      <c r="L9" s="61"/>
      <c r="M9" s="61"/>
      <c r="N9" s="61"/>
      <c r="O9" s="13"/>
      <c r="P9" s="13"/>
      <c r="Q9" s="13"/>
      <c r="R9" s="15">
        <f t="shared" si="0"/>
        <v>0</v>
      </c>
      <c r="S9" s="16">
        <f t="shared" si="1"/>
        <v>0</v>
      </c>
      <c r="T9" s="13">
        <v>166.5</v>
      </c>
      <c r="U9" s="17">
        <f t="shared" si="2"/>
        <v>0</v>
      </c>
    </row>
    <row r="10" spans="1:21">
      <c r="A10" s="13" t="s">
        <v>19</v>
      </c>
      <c r="B10" s="9" t="s">
        <v>15</v>
      </c>
      <c r="C10" s="13"/>
      <c r="D10" s="13"/>
      <c r="E10" s="13"/>
      <c r="F10" s="13"/>
      <c r="G10" s="13"/>
      <c r="H10" s="55">
        <f>9.55/180</f>
        <v>5.3055555555555557E-2</v>
      </c>
      <c r="I10" s="61"/>
      <c r="J10" s="61"/>
      <c r="K10" s="61"/>
      <c r="L10" s="61"/>
      <c r="M10" s="61"/>
      <c r="N10" s="61"/>
      <c r="O10" s="13"/>
      <c r="P10" s="13"/>
      <c r="Q10" s="13"/>
      <c r="R10" s="15">
        <f t="shared" si="0"/>
        <v>5.3055555555555557E-2</v>
      </c>
      <c r="S10" s="16">
        <f t="shared" si="1"/>
        <v>10.611111111111111</v>
      </c>
      <c r="T10" s="13">
        <v>211.11</v>
      </c>
      <c r="U10" s="17">
        <f t="shared" si="2"/>
        <v>11.200558333333335</v>
      </c>
    </row>
    <row r="11" spans="1:21">
      <c r="A11" s="13" t="s">
        <v>20</v>
      </c>
      <c r="B11" s="9" t="s">
        <v>15</v>
      </c>
      <c r="C11" s="40"/>
      <c r="D11" s="13"/>
      <c r="E11" s="13"/>
      <c r="F11" s="13"/>
      <c r="G11" s="13"/>
      <c r="H11" s="61"/>
      <c r="I11" s="61"/>
      <c r="J11" s="61"/>
      <c r="K11" s="61"/>
      <c r="L11" s="61"/>
      <c r="M11" s="61"/>
      <c r="N11" s="61"/>
      <c r="O11" s="13"/>
      <c r="P11" s="13"/>
      <c r="Q11" s="13"/>
      <c r="R11" s="15">
        <f t="shared" si="0"/>
        <v>0</v>
      </c>
      <c r="S11" s="16">
        <f t="shared" si="1"/>
        <v>0</v>
      </c>
      <c r="T11" s="13">
        <v>168</v>
      </c>
      <c r="U11" s="17">
        <f t="shared" si="2"/>
        <v>0</v>
      </c>
    </row>
    <row r="12" spans="1:21">
      <c r="A12" s="13" t="s">
        <v>21</v>
      </c>
      <c r="B12" s="9" t="s">
        <v>15</v>
      </c>
      <c r="C12" s="13"/>
      <c r="D12" s="13"/>
      <c r="E12" s="13"/>
      <c r="F12" s="13"/>
      <c r="G12" s="13"/>
      <c r="H12" s="61"/>
      <c r="I12" s="61"/>
      <c r="J12" s="61"/>
      <c r="K12" s="61"/>
      <c r="L12" s="61"/>
      <c r="M12" s="61"/>
      <c r="N12" s="61"/>
      <c r="O12" s="13"/>
      <c r="P12" s="13"/>
      <c r="Q12" s="13"/>
      <c r="R12" s="15">
        <f t="shared" si="0"/>
        <v>0</v>
      </c>
      <c r="S12" s="16">
        <f t="shared" si="1"/>
        <v>0</v>
      </c>
      <c r="T12" s="13">
        <v>268.5</v>
      </c>
      <c r="U12" s="17">
        <f t="shared" si="2"/>
        <v>0</v>
      </c>
    </row>
    <row r="13" spans="1:21">
      <c r="A13" s="13" t="s">
        <v>65</v>
      </c>
      <c r="B13" s="9" t="s">
        <v>15</v>
      </c>
      <c r="C13" s="40"/>
      <c r="D13" s="13"/>
      <c r="E13" s="13"/>
      <c r="F13" s="13"/>
      <c r="G13" s="13"/>
      <c r="H13" s="61"/>
      <c r="I13" s="61"/>
      <c r="J13" s="61"/>
      <c r="K13" s="61"/>
      <c r="L13" s="61"/>
      <c r="M13" s="61"/>
      <c r="N13" s="61"/>
      <c r="O13" s="13"/>
      <c r="P13" s="13"/>
      <c r="Q13" s="13"/>
      <c r="R13" s="15">
        <f t="shared" si="0"/>
        <v>0</v>
      </c>
      <c r="S13" s="16">
        <f t="shared" si="1"/>
        <v>0</v>
      </c>
      <c r="T13" s="13">
        <v>106.67</v>
      </c>
      <c r="U13" s="17">
        <f t="shared" si="2"/>
        <v>0</v>
      </c>
    </row>
    <row r="14" spans="1:21">
      <c r="A14" s="13" t="s">
        <v>66</v>
      </c>
      <c r="B14" s="9" t="s">
        <v>15</v>
      </c>
      <c r="C14" s="40"/>
      <c r="D14" s="13"/>
      <c r="E14" s="13"/>
      <c r="F14" s="13"/>
      <c r="G14" s="13"/>
      <c r="H14" s="61"/>
      <c r="I14" s="61"/>
      <c r="J14" s="61"/>
      <c r="K14" s="61"/>
      <c r="L14" s="61"/>
      <c r="M14" s="61"/>
      <c r="N14" s="61"/>
      <c r="O14" s="13"/>
      <c r="P14" s="13"/>
      <c r="Q14" s="13"/>
      <c r="R14" s="15">
        <f t="shared" si="0"/>
        <v>0</v>
      </c>
      <c r="S14" s="16">
        <f t="shared" si="1"/>
        <v>0</v>
      </c>
      <c r="T14" s="13">
        <v>294</v>
      </c>
      <c r="U14" s="17">
        <f t="shared" si="2"/>
        <v>0</v>
      </c>
    </row>
    <row r="15" spans="1:21">
      <c r="A15" s="13" t="s">
        <v>67</v>
      </c>
      <c r="B15" s="9" t="s">
        <v>15</v>
      </c>
      <c r="C15" s="40"/>
      <c r="D15" s="13"/>
      <c r="E15" s="13"/>
      <c r="F15" s="13"/>
      <c r="G15" s="13"/>
      <c r="H15" s="61"/>
      <c r="I15" s="61"/>
      <c r="J15" s="61"/>
      <c r="K15" s="61"/>
      <c r="L15" s="61"/>
      <c r="M15" s="61"/>
      <c r="N15" s="61"/>
      <c r="O15" s="13"/>
      <c r="P15" s="13"/>
      <c r="Q15" s="13"/>
      <c r="R15" s="15">
        <f t="shared" si="0"/>
        <v>0</v>
      </c>
      <c r="S15" s="16">
        <f t="shared" si="1"/>
        <v>0</v>
      </c>
      <c r="T15" s="13">
        <v>248.6</v>
      </c>
      <c r="U15" s="17">
        <f t="shared" si="2"/>
        <v>0</v>
      </c>
    </row>
    <row r="16" spans="1:21">
      <c r="A16" s="13" t="s">
        <v>23</v>
      </c>
      <c r="B16" s="9" t="s">
        <v>15</v>
      </c>
      <c r="C16" s="40"/>
      <c r="D16" s="13"/>
      <c r="E16" s="13"/>
      <c r="F16" s="13"/>
      <c r="G16" s="13"/>
      <c r="H16" s="61"/>
      <c r="I16" s="61">
        <v>3.0000000000000001E-3</v>
      </c>
      <c r="J16" s="61">
        <v>1.5E-3</v>
      </c>
      <c r="K16" s="61"/>
      <c r="L16" s="61"/>
      <c r="M16" s="61"/>
      <c r="N16" s="61"/>
      <c r="O16" s="13"/>
      <c r="P16" s="13"/>
      <c r="Q16" s="13"/>
      <c r="R16" s="15">
        <f t="shared" si="0"/>
        <v>4.5000000000000005E-3</v>
      </c>
      <c r="S16" s="16">
        <f t="shared" si="1"/>
        <v>0.90000000000000013</v>
      </c>
      <c r="T16" s="13">
        <v>410</v>
      </c>
      <c r="U16" s="17">
        <f t="shared" si="2"/>
        <v>1.8450000000000002</v>
      </c>
    </row>
    <row r="17" spans="1:21">
      <c r="A17" s="13" t="s">
        <v>24</v>
      </c>
      <c r="B17" s="9" t="s">
        <v>15</v>
      </c>
      <c r="C17" s="13"/>
      <c r="D17" s="13"/>
      <c r="E17" s="13"/>
      <c r="F17" s="13"/>
      <c r="G17" s="13"/>
      <c r="H17" s="61"/>
      <c r="I17" s="61"/>
      <c r="J17" s="61"/>
      <c r="K17" s="61"/>
      <c r="L17" s="61">
        <v>1.6E-2</v>
      </c>
      <c r="M17" s="61"/>
      <c r="N17" s="61"/>
      <c r="O17" s="13"/>
      <c r="P17" s="13"/>
      <c r="Q17" s="13"/>
      <c r="R17" s="15">
        <f t="shared" si="0"/>
        <v>1.6E-2</v>
      </c>
      <c r="S17" s="16">
        <f t="shared" si="1"/>
        <v>3.2</v>
      </c>
      <c r="T17" s="13">
        <v>290</v>
      </c>
      <c r="U17" s="17">
        <f t="shared" si="2"/>
        <v>4.6399999999999997</v>
      </c>
    </row>
    <row r="18" spans="1:21">
      <c r="A18" s="13" t="s">
        <v>25</v>
      </c>
      <c r="B18" s="9" t="s">
        <v>15</v>
      </c>
      <c r="C18" s="40"/>
      <c r="D18" s="13"/>
      <c r="E18" s="13"/>
      <c r="F18" s="13"/>
      <c r="G18" s="13"/>
      <c r="H18" s="61"/>
      <c r="I18" s="61"/>
      <c r="J18" s="61"/>
      <c r="K18" s="61"/>
      <c r="L18" s="61"/>
      <c r="M18" s="61"/>
      <c r="N18" s="61"/>
      <c r="O18" s="13"/>
      <c r="P18" s="13"/>
      <c r="Q18" s="13"/>
      <c r="R18" s="15">
        <f t="shared" si="0"/>
        <v>0</v>
      </c>
      <c r="S18" s="16">
        <f t="shared" si="1"/>
        <v>0</v>
      </c>
      <c r="T18" s="13">
        <v>1100</v>
      </c>
      <c r="U18" s="17">
        <f t="shared" si="2"/>
        <v>0</v>
      </c>
    </row>
    <row r="19" spans="1:21">
      <c r="A19" s="55" t="s">
        <v>68</v>
      </c>
      <c r="B19" s="9" t="s">
        <v>15</v>
      </c>
      <c r="C19" s="13"/>
      <c r="D19" s="18"/>
      <c r="E19" s="13"/>
      <c r="F19" s="13"/>
      <c r="G19" s="13"/>
      <c r="H19" s="61"/>
      <c r="I19" s="61"/>
      <c r="J19" s="61"/>
      <c r="K19" s="61"/>
      <c r="L19" s="61"/>
      <c r="M19" s="61"/>
      <c r="N19" s="61"/>
      <c r="O19" s="13"/>
      <c r="P19" s="13"/>
      <c r="Q19" s="13"/>
      <c r="R19" s="15">
        <f t="shared" si="0"/>
        <v>0</v>
      </c>
      <c r="S19" s="16">
        <f t="shared" si="1"/>
        <v>0</v>
      </c>
      <c r="T19" s="13">
        <v>312</v>
      </c>
      <c r="U19" s="17">
        <f t="shared" si="2"/>
        <v>0</v>
      </c>
    </row>
    <row r="20" spans="1:21">
      <c r="A20" s="13" t="s">
        <v>26</v>
      </c>
      <c r="B20" s="9"/>
      <c r="C20" s="40"/>
      <c r="D20" s="13"/>
      <c r="E20" s="13"/>
      <c r="F20" s="13"/>
      <c r="G20" s="13"/>
      <c r="H20" s="61"/>
      <c r="I20" s="61"/>
      <c r="J20" s="61">
        <v>8.3599999999999994E-3</v>
      </c>
      <c r="K20" s="61"/>
      <c r="L20" s="61"/>
      <c r="M20" s="61"/>
      <c r="N20" s="61"/>
      <c r="O20" s="13"/>
      <c r="P20" s="13"/>
      <c r="Q20" s="13"/>
      <c r="R20" s="15">
        <f t="shared" si="0"/>
        <v>8.3599999999999994E-3</v>
      </c>
      <c r="S20" s="16">
        <f t="shared" si="1"/>
        <v>1.6719999999999999</v>
      </c>
      <c r="T20" s="13">
        <v>238</v>
      </c>
      <c r="U20" s="17">
        <f t="shared" si="2"/>
        <v>1.9896799999999999</v>
      </c>
    </row>
    <row r="21" spans="1:21">
      <c r="A21" s="13" t="s">
        <v>27</v>
      </c>
      <c r="B21" s="9" t="s">
        <v>28</v>
      </c>
      <c r="C21" s="13"/>
      <c r="D21" s="13"/>
      <c r="E21" s="13"/>
      <c r="F21" s="13"/>
      <c r="G21" s="13"/>
      <c r="H21" s="61"/>
      <c r="I21" s="61"/>
      <c r="J21" s="61"/>
      <c r="K21" s="61"/>
      <c r="L21" s="61"/>
      <c r="M21" s="61"/>
      <c r="N21" s="61"/>
      <c r="O21" s="13"/>
      <c r="P21" s="13"/>
      <c r="Q21" s="13"/>
      <c r="R21" s="15">
        <f t="shared" si="0"/>
        <v>0</v>
      </c>
      <c r="S21" s="16">
        <f t="shared" si="1"/>
        <v>0</v>
      </c>
      <c r="T21" s="13">
        <v>89.47</v>
      </c>
      <c r="U21" s="17">
        <f t="shared" si="2"/>
        <v>0</v>
      </c>
    </row>
    <row r="22" spans="1:21">
      <c r="A22" s="13" t="s">
        <v>29</v>
      </c>
      <c r="B22" s="9" t="s">
        <v>15</v>
      </c>
      <c r="C22" s="40"/>
      <c r="D22" s="13"/>
      <c r="E22" s="13"/>
      <c r="F22" s="13"/>
      <c r="G22" s="13"/>
      <c r="H22" s="61"/>
      <c r="I22" s="61"/>
      <c r="J22" s="61"/>
      <c r="K22" s="61"/>
      <c r="L22" s="61"/>
      <c r="M22" s="61"/>
      <c r="N22" s="61"/>
      <c r="O22" s="13"/>
      <c r="P22" s="13"/>
      <c r="Q22" s="13"/>
      <c r="R22" s="15">
        <f t="shared" si="0"/>
        <v>0</v>
      </c>
      <c r="S22" s="16">
        <f t="shared" si="1"/>
        <v>0</v>
      </c>
      <c r="T22" s="13">
        <v>200</v>
      </c>
      <c r="U22" s="17">
        <f t="shared" si="2"/>
        <v>0</v>
      </c>
    </row>
    <row r="23" spans="1:21">
      <c r="A23" s="13" t="s">
        <v>30</v>
      </c>
      <c r="B23" s="9" t="s">
        <v>15</v>
      </c>
      <c r="C23" s="40"/>
      <c r="D23" s="13"/>
      <c r="E23" s="13"/>
      <c r="F23" s="13"/>
      <c r="G23" s="13"/>
      <c r="H23" s="61"/>
      <c r="I23" s="61"/>
      <c r="J23" s="61"/>
      <c r="K23" s="61"/>
      <c r="L23" s="61"/>
      <c r="M23" s="61"/>
      <c r="N23" s="61"/>
      <c r="O23" s="13"/>
      <c r="P23" s="13"/>
      <c r="Q23" s="13"/>
      <c r="R23" s="15">
        <f t="shared" si="0"/>
        <v>0</v>
      </c>
      <c r="S23" s="16">
        <f t="shared" si="1"/>
        <v>0</v>
      </c>
      <c r="T23" s="13">
        <v>560</v>
      </c>
      <c r="U23" s="17">
        <f t="shared" si="2"/>
        <v>0</v>
      </c>
    </row>
    <row r="24" spans="1:21">
      <c r="A24" s="13" t="s">
        <v>22</v>
      </c>
      <c r="B24" s="9" t="s">
        <v>15</v>
      </c>
      <c r="C24" s="40"/>
      <c r="D24" s="13"/>
      <c r="E24" s="13"/>
      <c r="F24" s="13"/>
      <c r="G24" s="13"/>
      <c r="H24" s="61"/>
      <c r="I24" s="61"/>
      <c r="J24" s="61"/>
      <c r="K24" s="61"/>
      <c r="L24" s="61"/>
      <c r="M24" s="61"/>
      <c r="N24" s="61"/>
      <c r="O24" s="13"/>
      <c r="P24" s="13"/>
      <c r="Q24" s="13"/>
      <c r="R24" s="15">
        <f t="shared" si="0"/>
        <v>0</v>
      </c>
      <c r="S24" s="16">
        <f t="shared" si="1"/>
        <v>0</v>
      </c>
      <c r="T24" s="13">
        <v>224</v>
      </c>
      <c r="U24" s="17">
        <f t="shared" si="2"/>
        <v>0</v>
      </c>
    </row>
    <row r="25" spans="1:21">
      <c r="A25" s="13" t="s">
        <v>31</v>
      </c>
      <c r="B25" s="9" t="s">
        <v>15</v>
      </c>
      <c r="C25" s="13"/>
      <c r="D25" s="13"/>
      <c r="E25" s="13"/>
      <c r="F25" s="13"/>
      <c r="G25" s="13"/>
      <c r="H25" s="61"/>
      <c r="I25" s="61"/>
      <c r="J25" s="61"/>
      <c r="K25" s="61"/>
      <c r="L25" s="61"/>
      <c r="M25" s="61"/>
      <c r="N25" s="61"/>
      <c r="O25" s="13"/>
      <c r="P25" s="13"/>
      <c r="Q25" s="13"/>
      <c r="R25" s="15">
        <f t="shared" si="0"/>
        <v>0</v>
      </c>
      <c r="S25" s="16">
        <f t="shared" si="1"/>
        <v>0</v>
      </c>
      <c r="T25" s="13">
        <v>52.22</v>
      </c>
      <c r="U25" s="17">
        <f t="shared" si="2"/>
        <v>0</v>
      </c>
    </row>
    <row r="26" spans="1:21">
      <c r="A26" s="13" t="s">
        <v>32</v>
      </c>
      <c r="B26" s="9" t="s">
        <v>15</v>
      </c>
      <c r="C26" s="40"/>
      <c r="D26" s="13"/>
      <c r="E26" s="13"/>
      <c r="F26" s="13"/>
      <c r="G26" s="13"/>
      <c r="H26" s="61"/>
      <c r="I26" s="61"/>
      <c r="J26" s="61"/>
      <c r="K26" s="61"/>
      <c r="L26" s="61"/>
      <c r="M26" s="61"/>
      <c r="N26" s="61"/>
      <c r="O26" s="13"/>
      <c r="P26" s="13"/>
      <c r="Q26" s="13"/>
      <c r="R26" s="15">
        <f t="shared" si="0"/>
        <v>0</v>
      </c>
      <c r="S26" s="16">
        <f t="shared" si="1"/>
        <v>0</v>
      </c>
      <c r="T26" s="13">
        <v>81.25</v>
      </c>
      <c r="U26" s="17">
        <f t="shared" si="2"/>
        <v>0</v>
      </c>
    </row>
    <row r="27" spans="1:21">
      <c r="A27" s="13" t="s">
        <v>33</v>
      </c>
      <c r="B27" s="9" t="s">
        <v>15</v>
      </c>
      <c r="C27" s="40"/>
      <c r="D27" s="13"/>
      <c r="E27" s="13"/>
      <c r="F27" s="13"/>
      <c r="G27" s="13"/>
      <c r="H27" s="61"/>
      <c r="I27" s="61"/>
      <c r="J27" s="61"/>
      <c r="K27" s="61"/>
      <c r="L27" s="61"/>
      <c r="M27" s="61"/>
      <c r="N27" s="61"/>
      <c r="O27" s="13"/>
      <c r="P27" s="13"/>
      <c r="Q27" s="13"/>
      <c r="R27" s="15">
        <f t="shared" si="0"/>
        <v>0</v>
      </c>
      <c r="S27" s="16">
        <f t="shared" si="1"/>
        <v>0</v>
      </c>
      <c r="T27" s="13">
        <v>62.5</v>
      </c>
      <c r="U27" s="17">
        <f t="shared" si="2"/>
        <v>0</v>
      </c>
    </row>
    <row r="28" spans="1:21">
      <c r="A28" s="13" t="s">
        <v>34</v>
      </c>
      <c r="B28" s="9" t="s">
        <v>15</v>
      </c>
      <c r="C28" s="13"/>
      <c r="D28" s="13"/>
      <c r="E28" s="13"/>
      <c r="F28" s="13"/>
      <c r="G28" s="13"/>
      <c r="H28" s="61"/>
      <c r="I28" s="61"/>
      <c r="J28" s="61"/>
      <c r="K28" s="61">
        <v>0.05</v>
      </c>
      <c r="L28" s="61"/>
      <c r="M28" s="61"/>
      <c r="N28" s="61"/>
      <c r="O28" s="13"/>
      <c r="P28" s="13"/>
      <c r="Q28" s="13"/>
      <c r="R28" s="15">
        <f t="shared" si="0"/>
        <v>0.05</v>
      </c>
      <c r="S28" s="16">
        <f t="shared" si="1"/>
        <v>10</v>
      </c>
      <c r="T28" s="13">
        <v>42.86</v>
      </c>
      <c r="U28" s="17">
        <f t="shared" si="2"/>
        <v>2.1430000000000002</v>
      </c>
    </row>
    <row r="29" spans="1:21">
      <c r="A29" s="13" t="s">
        <v>35</v>
      </c>
      <c r="B29" s="9" t="s">
        <v>15</v>
      </c>
      <c r="C29" s="40"/>
      <c r="D29" s="13"/>
      <c r="E29" s="13"/>
      <c r="F29" s="13"/>
      <c r="G29" s="13"/>
      <c r="H29" s="61"/>
      <c r="I29" s="61"/>
      <c r="J29" s="61"/>
      <c r="K29" s="61"/>
      <c r="L29" s="61"/>
      <c r="M29" s="61"/>
      <c r="N29" s="61"/>
      <c r="O29" s="13"/>
      <c r="P29" s="13"/>
      <c r="Q29" s="13"/>
      <c r="R29" s="15">
        <f t="shared" si="0"/>
        <v>0</v>
      </c>
      <c r="S29" s="16">
        <f t="shared" si="1"/>
        <v>0</v>
      </c>
      <c r="T29" s="13">
        <v>62.5</v>
      </c>
      <c r="U29" s="17">
        <f t="shared" si="2"/>
        <v>0</v>
      </c>
    </row>
    <row r="30" spans="1:21">
      <c r="A30" s="13" t="s">
        <v>36</v>
      </c>
      <c r="B30" s="9" t="s">
        <v>15</v>
      </c>
      <c r="C30" s="40"/>
      <c r="D30" s="13"/>
      <c r="E30" s="13"/>
      <c r="F30" s="13"/>
      <c r="G30" s="13"/>
      <c r="H30" s="61"/>
      <c r="I30" s="61"/>
      <c r="J30" s="61"/>
      <c r="K30" s="61"/>
      <c r="L30" s="61"/>
      <c r="M30" s="61"/>
      <c r="N30" s="61"/>
      <c r="O30" s="13"/>
      <c r="P30" s="13"/>
      <c r="Q30" s="13"/>
      <c r="R30" s="15">
        <f t="shared" si="0"/>
        <v>0</v>
      </c>
      <c r="S30" s="16">
        <f t="shared" si="1"/>
        <v>0</v>
      </c>
      <c r="T30" s="13">
        <v>105.56</v>
      </c>
      <c r="U30" s="17">
        <f t="shared" si="2"/>
        <v>0</v>
      </c>
    </row>
    <row r="31" spans="1:21">
      <c r="A31" s="13" t="s">
        <v>37</v>
      </c>
      <c r="B31" s="9" t="s">
        <v>15</v>
      </c>
      <c r="C31" s="40"/>
      <c r="D31" s="13"/>
      <c r="E31" s="13"/>
      <c r="F31" s="13"/>
      <c r="G31" s="13"/>
      <c r="H31" s="61"/>
      <c r="I31" s="61"/>
      <c r="J31" s="61"/>
      <c r="K31" s="61"/>
      <c r="L31" s="61"/>
      <c r="M31" s="61"/>
      <c r="N31" s="61"/>
      <c r="O31" s="13"/>
      <c r="P31" s="13"/>
      <c r="Q31" s="13"/>
      <c r="R31" s="15">
        <f t="shared" si="0"/>
        <v>0</v>
      </c>
      <c r="S31" s="16">
        <f t="shared" si="1"/>
        <v>0</v>
      </c>
      <c r="T31" s="13">
        <v>47</v>
      </c>
      <c r="U31" s="17">
        <f t="shared" si="2"/>
        <v>0</v>
      </c>
    </row>
    <row r="32" spans="1:21">
      <c r="A32" s="13" t="s">
        <v>38</v>
      </c>
      <c r="B32" s="9" t="s">
        <v>15</v>
      </c>
      <c r="C32" s="40"/>
      <c r="D32" s="13"/>
      <c r="E32" s="13"/>
      <c r="F32" s="13"/>
      <c r="G32" s="13"/>
      <c r="H32" s="61"/>
      <c r="I32" s="61"/>
      <c r="J32" s="61"/>
      <c r="K32" s="61"/>
      <c r="L32" s="61"/>
      <c r="M32" s="61"/>
      <c r="N32" s="61"/>
      <c r="O32" s="13"/>
      <c r="P32" s="13"/>
      <c r="Q32" s="13"/>
      <c r="R32" s="15">
        <f t="shared" si="0"/>
        <v>0</v>
      </c>
      <c r="S32" s="16">
        <f t="shared" si="1"/>
        <v>0</v>
      </c>
      <c r="T32" s="13">
        <v>171.11</v>
      </c>
      <c r="U32" s="17">
        <f t="shared" si="2"/>
        <v>0</v>
      </c>
    </row>
    <row r="33" spans="1:21">
      <c r="A33" s="13" t="s">
        <v>39</v>
      </c>
      <c r="B33" s="9" t="s">
        <v>15</v>
      </c>
      <c r="C33" s="40"/>
      <c r="D33" s="13"/>
      <c r="E33" s="13"/>
      <c r="F33" s="13"/>
      <c r="G33" s="13"/>
      <c r="H33" s="61"/>
      <c r="I33" s="61"/>
      <c r="J33" s="61">
        <v>7.3999999999999996E-2</v>
      </c>
      <c r="K33" s="61"/>
      <c r="L33" s="61"/>
      <c r="M33" s="61"/>
      <c r="N33" s="61"/>
      <c r="O33" s="13"/>
      <c r="P33" s="13"/>
      <c r="Q33" s="13"/>
      <c r="R33" s="15">
        <f t="shared" si="0"/>
        <v>7.3999999999999996E-2</v>
      </c>
      <c r="S33" s="16">
        <f t="shared" si="1"/>
        <v>14.799999999999999</v>
      </c>
      <c r="T33" s="13">
        <v>400</v>
      </c>
      <c r="U33" s="17">
        <f t="shared" si="2"/>
        <v>29.599999999999998</v>
      </c>
    </row>
    <row r="34" spans="1:21">
      <c r="A34" s="13" t="s">
        <v>69</v>
      </c>
      <c r="B34" s="9" t="s">
        <v>15</v>
      </c>
      <c r="C34" s="13"/>
      <c r="D34" s="13"/>
      <c r="E34" s="13"/>
      <c r="F34" s="13"/>
      <c r="G34" s="13"/>
      <c r="H34" s="61"/>
      <c r="I34" s="61"/>
      <c r="J34" s="61"/>
      <c r="K34" s="61"/>
      <c r="L34" s="61"/>
      <c r="M34" s="61"/>
      <c r="N34" s="61"/>
      <c r="O34" s="13"/>
      <c r="P34" s="13"/>
      <c r="Q34" s="13"/>
      <c r="R34" s="15">
        <f t="shared" si="0"/>
        <v>0</v>
      </c>
      <c r="S34" s="16">
        <f t="shared" si="1"/>
        <v>0</v>
      </c>
      <c r="T34" s="13">
        <v>242</v>
      </c>
      <c r="U34" s="17">
        <f t="shared" si="2"/>
        <v>0</v>
      </c>
    </row>
    <row r="35" spans="1:21">
      <c r="A35" s="13" t="s">
        <v>40</v>
      </c>
      <c r="B35" s="9" t="s">
        <v>15</v>
      </c>
      <c r="C35" s="40"/>
      <c r="D35" s="13"/>
      <c r="E35" s="13"/>
      <c r="F35" s="13"/>
      <c r="G35" s="13"/>
      <c r="H35" s="61"/>
      <c r="I35" s="61"/>
      <c r="J35" s="61"/>
      <c r="K35" s="61"/>
      <c r="L35" s="61"/>
      <c r="M35" s="61"/>
      <c r="N35" s="61"/>
      <c r="O35" s="13"/>
      <c r="P35" s="13"/>
      <c r="Q35" s="13"/>
      <c r="R35" s="15">
        <f t="shared" si="0"/>
        <v>0</v>
      </c>
      <c r="S35" s="16">
        <f t="shared" si="1"/>
        <v>0</v>
      </c>
      <c r="T35" s="13"/>
      <c r="U35" s="17">
        <f t="shared" si="2"/>
        <v>0</v>
      </c>
    </row>
    <row r="36" spans="1:21">
      <c r="A36" s="13" t="s">
        <v>41</v>
      </c>
      <c r="B36" s="9" t="s">
        <v>15</v>
      </c>
      <c r="C36" s="13"/>
      <c r="D36" s="13"/>
      <c r="E36" s="13"/>
      <c r="F36" s="13"/>
      <c r="G36" s="13"/>
      <c r="H36" s="61"/>
      <c r="I36" s="61"/>
      <c r="J36" s="61"/>
      <c r="K36" s="61"/>
      <c r="L36" s="61"/>
      <c r="M36" s="61"/>
      <c r="N36" s="61"/>
      <c r="O36" s="13"/>
      <c r="P36" s="13"/>
      <c r="Q36" s="13"/>
      <c r="R36" s="15">
        <f t="shared" si="0"/>
        <v>0</v>
      </c>
      <c r="S36" s="16">
        <f t="shared" si="1"/>
        <v>0</v>
      </c>
      <c r="T36" s="13">
        <v>586.66999999999996</v>
      </c>
      <c r="U36" s="17">
        <f t="shared" si="2"/>
        <v>0</v>
      </c>
    </row>
    <row r="37" spans="1:21">
      <c r="A37" s="13" t="s">
        <v>42</v>
      </c>
      <c r="B37" s="9" t="s">
        <v>15</v>
      </c>
      <c r="C37" s="40"/>
      <c r="D37" s="13"/>
      <c r="E37" s="13"/>
      <c r="F37" s="13"/>
      <c r="G37" s="13"/>
      <c r="H37" s="61"/>
      <c r="I37" s="61">
        <v>0.02</v>
      </c>
      <c r="J37" s="61"/>
      <c r="K37" s="61"/>
      <c r="L37" s="61"/>
      <c r="M37" s="61"/>
      <c r="N37" s="61"/>
      <c r="O37" s="13"/>
      <c r="P37" s="13"/>
      <c r="Q37" s="13"/>
      <c r="R37" s="15">
        <f t="shared" si="0"/>
        <v>0.02</v>
      </c>
      <c r="S37" s="16">
        <f t="shared" si="1"/>
        <v>4</v>
      </c>
      <c r="T37" s="38">
        <v>455.62</v>
      </c>
      <c r="U37" s="17">
        <f t="shared" si="2"/>
        <v>9.1124000000000009</v>
      </c>
    </row>
    <row r="38" spans="1:21">
      <c r="A38" s="13" t="s">
        <v>43</v>
      </c>
      <c r="B38" s="9" t="s">
        <v>15</v>
      </c>
      <c r="C38" s="13"/>
      <c r="D38" s="13"/>
      <c r="E38" s="13"/>
      <c r="F38" s="13"/>
      <c r="G38" s="13"/>
      <c r="H38" s="61"/>
      <c r="I38" s="61"/>
      <c r="J38" s="61"/>
      <c r="K38" s="61"/>
      <c r="L38" s="61"/>
      <c r="M38" s="61"/>
      <c r="N38" s="61"/>
      <c r="O38" s="13"/>
      <c r="P38" s="13"/>
      <c r="Q38" s="13"/>
      <c r="R38" s="15">
        <f t="shared" si="0"/>
        <v>0</v>
      </c>
      <c r="S38" s="16">
        <f t="shared" si="1"/>
        <v>0</v>
      </c>
      <c r="T38" s="13">
        <v>715</v>
      </c>
      <c r="U38" s="17">
        <f t="shared" si="2"/>
        <v>0</v>
      </c>
    </row>
    <row r="39" spans="1:21">
      <c r="A39" s="13" t="s">
        <v>44</v>
      </c>
      <c r="B39" s="9" t="s">
        <v>15</v>
      </c>
      <c r="C39" s="40"/>
      <c r="D39" s="13"/>
      <c r="E39" s="13"/>
      <c r="F39" s="13"/>
      <c r="G39" s="13"/>
      <c r="H39" s="61"/>
      <c r="I39" s="61"/>
      <c r="J39" s="61"/>
      <c r="K39" s="61">
        <v>5.0000000000000001E-3</v>
      </c>
      <c r="L39" s="61"/>
      <c r="M39" s="61"/>
      <c r="N39" s="61"/>
      <c r="O39" s="13"/>
      <c r="P39" s="13"/>
      <c r="Q39" s="13"/>
      <c r="R39" s="15">
        <f t="shared" si="0"/>
        <v>5.0000000000000001E-3</v>
      </c>
      <c r="S39" s="16">
        <f t="shared" si="1"/>
        <v>1</v>
      </c>
      <c r="T39" s="13">
        <v>750</v>
      </c>
      <c r="U39" s="17">
        <f t="shared" si="2"/>
        <v>3.75</v>
      </c>
    </row>
    <row r="40" spans="1:21">
      <c r="A40" s="13" t="s">
        <v>45</v>
      </c>
      <c r="B40" s="9" t="s">
        <v>15</v>
      </c>
      <c r="C40" s="40"/>
      <c r="D40" s="13"/>
      <c r="E40" s="13"/>
      <c r="F40" s="13"/>
      <c r="G40" s="13"/>
      <c r="H40" s="61"/>
      <c r="I40" s="61">
        <v>0.01</v>
      </c>
      <c r="J40" s="61"/>
      <c r="K40" s="61"/>
      <c r="L40" s="61"/>
      <c r="M40" s="61"/>
      <c r="N40" s="61"/>
      <c r="O40" s="13"/>
      <c r="P40" s="13"/>
      <c r="Q40" s="13"/>
      <c r="R40" s="15">
        <f t="shared" si="0"/>
        <v>0.01</v>
      </c>
      <c r="S40" s="16">
        <f t="shared" si="1"/>
        <v>2</v>
      </c>
      <c r="T40" s="13">
        <v>340</v>
      </c>
      <c r="U40" s="17">
        <f t="shared" si="2"/>
        <v>3.4</v>
      </c>
    </row>
    <row r="41" spans="1:21">
      <c r="A41" s="13" t="s">
        <v>46</v>
      </c>
      <c r="B41" s="9" t="s">
        <v>15</v>
      </c>
      <c r="C41" s="40"/>
      <c r="D41" s="13"/>
      <c r="E41" s="13"/>
      <c r="F41" s="13"/>
      <c r="G41" s="13"/>
      <c r="H41" s="61"/>
      <c r="I41" s="61"/>
      <c r="J41" s="61"/>
      <c r="K41" s="61"/>
      <c r="L41" s="61"/>
      <c r="M41" s="61"/>
      <c r="N41" s="61"/>
      <c r="O41" s="13"/>
      <c r="P41" s="13"/>
      <c r="Q41" s="13"/>
      <c r="R41" s="15">
        <f t="shared" si="0"/>
        <v>0</v>
      </c>
      <c r="S41" s="16">
        <f t="shared" si="1"/>
        <v>0</v>
      </c>
      <c r="T41" s="13">
        <v>30</v>
      </c>
      <c r="U41" s="17">
        <f t="shared" si="2"/>
        <v>0</v>
      </c>
    </row>
    <row r="42" spans="1:21">
      <c r="A42" s="13" t="s">
        <v>47</v>
      </c>
      <c r="B42" s="9" t="s">
        <v>15</v>
      </c>
      <c r="C42" s="40"/>
      <c r="D42" s="20"/>
      <c r="E42" s="13"/>
      <c r="F42" s="13"/>
      <c r="G42" s="13"/>
      <c r="H42" s="61"/>
      <c r="I42" s="61">
        <v>5.0500000000000003E-2</v>
      </c>
      <c r="J42" s="61"/>
      <c r="K42" s="61"/>
      <c r="L42" s="61"/>
      <c r="M42" s="61"/>
      <c r="N42" s="61"/>
      <c r="O42" s="13"/>
      <c r="P42" s="13"/>
      <c r="Q42" s="13"/>
      <c r="R42" s="15">
        <f t="shared" si="0"/>
        <v>5.0500000000000003E-2</v>
      </c>
      <c r="S42" s="16">
        <f t="shared" si="1"/>
        <v>10.100000000000001</v>
      </c>
      <c r="T42" s="13">
        <v>35</v>
      </c>
      <c r="U42" s="17">
        <f t="shared" si="2"/>
        <v>1.7675000000000001</v>
      </c>
    </row>
    <row r="43" spans="1:21">
      <c r="A43" s="20" t="s">
        <v>48</v>
      </c>
      <c r="B43" s="21" t="s">
        <v>15</v>
      </c>
      <c r="C43" s="49"/>
      <c r="D43" s="13"/>
      <c r="E43" s="20"/>
      <c r="F43" s="20"/>
      <c r="G43" s="20"/>
      <c r="H43" s="66"/>
      <c r="I43" s="66">
        <v>0.01</v>
      </c>
      <c r="J43" s="66">
        <v>2.5000000000000001E-2</v>
      </c>
      <c r="K43" s="66"/>
      <c r="L43" s="66"/>
      <c r="M43" s="66"/>
      <c r="N43" s="66"/>
      <c r="O43" s="20"/>
      <c r="P43" s="20"/>
      <c r="Q43" s="20"/>
      <c r="R43" s="15">
        <f t="shared" si="0"/>
        <v>3.5000000000000003E-2</v>
      </c>
      <c r="S43" s="16">
        <f t="shared" si="1"/>
        <v>7.0000000000000009</v>
      </c>
      <c r="T43" s="13">
        <v>40</v>
      </c>
      <c r="U43" s="17">
        <f t="shared" si="2"/>
        <v>1.4000000000000001</v>
      </c>
    </row>
    <row r="44" spans="1:21">
      <c r="A44" s="13" t="s">
        <v>49</v>
      </c>
      <c r="B44" s="9" t="s">
        <v>15</v>
      </c>
      <c r="C44" s="13"/>
      <c r="D44" s="13"/>
      <c r="E44" s="13"/>
      <c r="F44" s="13"/>
      <c r="G44" s="13"/>
      <c r="H44" s="61"/>
      <c r="I44" s="55">
        <v>4.1799999999999997E-2</v>
      </c>
      <c r="J44" s="61"/>
      <c r="K44" s="61"/>
      <c r="L44" s="61"/>
      <c r="M44" s="61"/>
      <c r="N44" s="61"/>
      <c r="O44" s="13"/>
      <c r="P44" s="13"/>
      <c r="Q44" s="13"/>
      <c r="R44" s="15">
        <f t="shared" si="0"/>
        <v>4.1799999999999997E-2</v>
      </c>
      <c r="S44" s="16">
        <f t="shared" si="1"/>
        <v>8.36</v>
      </c>
      <c r="T44" s="13">
        <v>35</v>
      </c>
      <c r="U44" s="17">
        <f t="shared" si="2"/>
        <v>1.4629999999999999</v>
      </c>
    </row>
    <row r="45" spans="1:21">
      <c r="A45" s="13" t="s">
        <v>50</v>
      </c>
      <c r="B45" s="9" t="s">
        <v>15</v>
      </c>
      <c r="C45" s="40"/>
      <c r="D45" s="26"/>
      <c r="E45" s="13"/>
      <c r="F45" s="13"/>
      <c r="G45" s="13"/>
      <c r="H45" s="61"/>
      <c r="I45" s="55">
        <f>8.238/200</f>
        <v>4.1189999999999997E-2</v>
      </c>
      <c r="J45" s="55"/>
      <c r="K45" s="61"/>
      <c r="L45" s="61"/>
      <c r="M45" s="61"/>
      <c r="N45" s="61"/>
      <c r="O45" s="13"/>
      <c r="P45" s="13"/>
      <c r="Q45" s="13"/>
      <c r="R45" s="15">
        <f t="shared" si="0"/>
        <v>4.1189999999999997E-2</v>
      </c>
      <c r="S45" s="16">
        <f t="shared" si="1"/>
        <v>8.2379999999999995</v>
      </c>
      <c r="T45" s="13">
        <v>30</v>
      </c>
      <c r="U45" s="17">
        <f t="shared" si="2"/>
        <v>1.2357</v>
      </c>
    </row>
    <row r="46" spans="1:21">
      <c r="A46" s="26" t="s">
        <v>51</v>
      </c>
      <c r="B46" s="25" t="s">
        <v>15</v>
      </c>
      <c r="C46" s="26"/>
      <c r="D46" s="13"/>
      <c r="E46" s="26"/>
      <c r="F46" s="26"/>
      <c r="G46" s="26"/>
      <c r="H46" s="67"/>
      <c r="I46" s="67"/>
      <c r="J46" s="67"/>
      <c r="K46" s="67"/>
      <c r="L46" s="67"/>
      <c r="M46" s="67"/>
      <c r="N46" s="67"/>
      <c r="O46" s="26"/>
      <c r="P46" s="26"/>
      <c r="Q46" s="26"/>
      <c r="R46" s="15">
        <f t="shared" si="0"/>
        <v>0</v>
      </c>
      <c r="S46" s="16">
        <f t="shared" si="1"/>
        <v>0</v>
      </c>
      <c r="T46" s="13">
        <v>315</v>
      </c>
      <c r="U46" s="17">
        <f t="shared" si="2"/>
        <v>0</v>
      </c>
    </row>
    <row r="47" spans="1:21">
      <c r="A47" s="13" t="s">
        <v>52</v>
      </c>
      <c r="B47" s="9" t="s">
        <v>15</v>
      </c>
      <c r="C47" s="40"/>
      <c r="D47" s="13"/>
      <c r="E47" s="13"/>
      <c r="F47" s="13"/>
      <c r="G47" s="13"/>
      <c r="H47" s="61"/>
      <c r="I47" s="61"/>
      <c r="J47" s="61">
        <v>3.0000000000000001E-3</v>
      </c>
      <c r="K47" s="61"/>
      <c r="L47" s="61"/>
      <c r="M47" s="61"/>
      <c r="N47" s="61"/>
      <c r="O47" s="13"/>
      <c r="P47" s="13"/>
      <c r="Q47" s="13"/>
      <c r="R47" s="15">
        <f t="shared" si="0"/>
        <v>3.0000000000000001E-3</v>
      </c>
      <c r="S47" s="16">
        <f t="shared" si="1"/>
        <v>0.6</v>
      </c>
      <c r="T47" s="13">
        <v>32.5</v>
      </c>
      <c r="U47" s="17">
        <f t="shared" si="2"/>
        <v>9.7500000000000003E-2</v>
      </c>
    </row>
    <row r="48" spans="1:21">
      <c r="A48" s="13" t="s">
        <v>53</v>
      </c>
      <c r="B48" s="9" t="s">
        <v>15</v>
      </c>
      <c r="C48" s="40"/>
      <c r="D48" s="13"/>
      <c r="E48" s="13"/>
      <c r="F48" s="13"/>
      <c r="G48" s="13"/>
      <c r="H48" s="61"/>
      <c r="I48" s="61"/>
      <c r="J48" s="61">
        <v>1.2200000000000001E-2</v>
      </c>
      <c r="K48" s="61"/>
      <c r="L48" s="61"/>
      <c r="M48" s="75">
        <v>0.03</v>
      </c>
      <c r="N48" s="75"/>
      <c r="O48" s="13"/>
      <c r="P48" s="13"/>
      <c r="Q48" s="13"/>
      <c r="R48" s="15">
        <f t="shared" si="0"/>
        <v>4.2200000000000001E-2</v>
      </c>
      <c r="S48" s="16">
        <f t="shared" si="1"/>
        <v>8.44</v>
      </c>
      <c r="T48" s="13">
        <v>60</v>
      </c>
      <c r="U48" s="17">
        <f t="shared" si="2"/>
        <v>2.532</v>
      </c>
    </row>
    <row r="49" spans="1:21">
      <c r="A49" s="13" t="s">
        <v>54</v>
      </c>
      <c r="B49" s="9" t="s">
        <v>15</v>
      </c>
      <c r="C49" s="40"/>
      <c r="D49" s="32"/>
      <c r="E49" s="13"/>
      <c r="F49" s="13"/>
      <c r="G49" s="13"/>
      <c r="H49" s="61"/>
      <c r="I49" s="61"/>
      <c r="J49" s="61"/>
      <c r="K49" s="61"/>
      <c r="L49" s="61"/>
      <c r="M49" s="75"/>
      <c r="N49" s="75">
        <v>3.5000000000000003E-2</v>
      </c>
      <c r="O49" s="13"/>
      <c r="P49" s="13"/>
      <c r="Q49" s="13"/>
      <c r="R49" s="15">
        <f t="shared" si="0"/>
        <v>3.5000000000000003E-2</v>
      </c>
      <c r="S49" s="16">
        <f t="shared" si="1"/>
        <v>7.0000000000000009</v>
      </c>
      <c r="T49" s="13">
        <v>78</v>
      </c>
      <c r="U49" s="17">
        <f t="shared" si="2"/>
        <v>2.7300000000000004</v>
      </c>
    </row>
    <row r="50" spans="1:21">
      <c r="A50" s="32" t="s">
        <v>55</v>
      </c>
      <c r="B50" s="29" t="s">
        <v>15</v>
      </c>
      <c r="C50" s="50"/>
      <c r="D50" s="13"/>
      <c r="E50" s="13"/>
      <c r="F50" s="32"/>
      <c r="G50" s="13"/>
      <c r="H50" s="61"/>
      <c r="I50" s="61"/>
      <c r="J50" s="61"/>
      <c r="K50" s="68"/>
      <c r="L50" s="61"/>
      <c r="M50" s="68"/>
      <c r="N50" s="68"/>
      <c r="O50" s="32"/>
      <c r="P50" s="32"/>
      <c r="Q50" s="32"/>
      <c r="R50" s="15">
        <f t="shared" si="0"/>
        <v>0</v>
      </c>
      <c r="S50" s="16">
        <f t="shared" si="1"/>
        <v>0</v>
      </c>
      <c r="T50" s="13">
        <v>160</v>
      </c>
      <c r="U50" s="17">
        <f t="shared" si="2"/>
        <v>0</v>
      </c>
    </row>
    <row r="51" spans="1:21">
      <c r="A51" s="13" t="s">
        <v>56</v>
      </c>
      <c r="B51" s="9" t="s">
        <v>15</v>
      </c>
      <c r="C51" s="13"/>
      <c r="D51" s="13"/>
      <c r="E51" s="13"/>
      <c r="F51" s="13"/>
      <c r="G51" s="13"/>
      <c r="H51" s="61"/>
      <c r="I51" s="61"/>
      <c r="J51" s="61"/>
      <c r="K51" s="61"/>
      <c r="L51" s="61"/>
      <c r="M51" s="61"/>
      <c r="N51" s="61"/>
      <c r="O51" s="13"/>
      <c r="P51" s="13"/>
      <c r="Q51" s="13"/>
      <c r="R51" s="15">
        <f t="shared" si="0"/>
        <v>0</v>
      </c>
      <c r="S51" s="16">
        <f t="shared" si="1"/>
        <v>0</v>
      </c>
      <c r="T51" s="13">
        <v>320</v>
      </c>
      <c r="U51" s="17">
        <f t="shared" si="2"/>
        <v>0</v>
      </c>
    </row>
    <row r="52" spans="1:21">
      <c r="A52" s="13" t="s">
        <v>57</v>
      </c>
      <c r="B52" s="9"/>
      <c r="C52" s="13"/>
      <c r="D52" s="13"/>
      <c r="E52" s="13"/>
      <c r="F52" s="13"/>
      <c r="G52" s="13"/>
      <c r="H52" s="61"/>
      <c r="I52" s="61"/>
      <c r="J52" s="61"/>
      <c r="K52" s="61"/>
      <c r="L52" s="61"/>
      <c r="M52" s="61"/>
      <c r="N52" s="61"/>
      <c r="O52" s="13"/>
      <c r="P52" s="13"/>
      <c r="Q52" s="13"/>
      <c r="R52" s="15">
        <f t="shared" si="0"/>
        <v>0</v>
      </c>
      <c r="S52" s="16">
        <f t="shared" si="1"/>
        <v>0</v>
      </c>
      <c r="T52" s="13">
        <v>102</v>
      </c>
      <c r="U52" s="17">
        <f t="shared" si="2"/>
        <v>0</v>
      </c>
    </row>
    <row r="53" spans="1:21">
      <c r="A53" s="13" t="s">
        <v>70</v>
      </c>
      <c r="B53" s="9" t="s">
        <v>15</v>
      </c>
      <c r="C53" s="13"/>
      <c r="D53" s="13"/>
      <c r="E53" s="13"/>
      <c r="F53" s="13"/>
      <c r="G53" s="13"/>
      <c r="H53" s="61"/>
      <c r="I53" s="61"/>
      <c r="J53" s="61"/>
      <c r="K53" s="61"/>
      <c r="L53" s="61"/>
      <c r="M53" s="61"/>
      <c r="N53" s="61"/>
      <c r="O53" s="13"/>
      <c r="P53" s="13"/>
      <c r="Q53" s="13"/>
      <c r="R53" s="15">
        <f t="shared" si="0"/>
        <v>0</v>
      </c>
      <c r="S53" s="16">
        <f t="shared" si="1"/>
        <v>0</v>
      </c>
      <c r="T53" s="13">
        <v>280</v>
      </c>
      <c r="U53" s="17">
        <f t="shared" si="2"/>
        <v>0</v>
      </c>
    </row>
    <row r="54" spans="1:21">
      <c r="A54" s="13" t="s">
        <v>58</v>
      </c>
      <c r="B54" s="9" t="s">
        <v>15</v>
      </c>
      <c r="C54" s="13"/>
      <c r="D54" s="13"/>
      <c r="E54" s="13"/>
      <c r="F54" s="13"/>
      <c r="G54" s="13"/>
      <c r="H54" s="61"/>
      <c r="I54" s="61"/>
      <c r="J54" s="61"/>
      <c r="K54" s="61"/>
      <c r="L54" s="55">
        <v>0.05</v>
      </c>
      <c r="M54" s="61"/>
      <c r="N54" s="61"/>
      <c r="O54" s="13"/>
      <c r="P54" s="13"/>
      <c r="Q54" s="13"/>
      <c r="R54" s="15">
        <f t="shared" si="0"/>
        <v>0.05</v>
      </c>
      <c r="S54" s="16">
        <f t="shared" si="1"/>
        <v>10</v>
      </c>
      <c r="T54" s="13">
        <v>186</v>
      </c>
      <c r="U54" s="17">
        <f t="shared" si="2"/>
        <v>9.3000000000000007</v>
      </c>
    </row>
    <row r="55" spans="1:21">
      <c r="A55" s="13" t="s">
        <v>59</v>
      </c>
      <c r="B55" s="9" t="s">
        <v>15</v>
      </c>
      <c r="C55" s="13"/>
      <c r="D55" s="18"/>
      <c r="E55" s="13"/>
      <c r="F55" s="13"/>
      <c r="G55" s="13"/>
      <c r="H55" s="61"/>
      <c r="I55" s="61"/>
      <c r="J55" s="55">
        <f>0.083/180</f>
        <v>4.6111111111111114E-4</v>
      </c>
      <c r="K55" s="61"/>
      <c r="L55" s="61"/>
      <c r="M55" s="61"/>
      <c r="N55" s="61"/>
      <c r="O55" s="13"/>
      <c r="P55" s="13"/>
      <c r="Q55" s="13"/>
      <c r="R55" s="15">
        <f t="shared" si="0"/>
        <v>4.6111111111111114E-4</v>
      </c>
      <c r="S55" s="16">
        <f t="shared" si="1"/>
        <v>9.2222222222222233E-2</v>
      </c>
      <c r="T55" s="13">
        <v>530</v>
      </c>
      <c r="U55" s="17">
        <f t="shared" si="2"/>
        <v>0.24438888888888891</v>
      </c>
    </row>
    <row r="56" spans="1:21">
      <c r="A56" s="13" t="s">
        <v>60</v>
      </c>
      <c r="B56" s="9"/>
      <c r="C56" s="38"/>
      <c r="D56" s="13"/>
      <c r="E56" s="13"/>
      <c r="F56" s="13"/>
      <c r="G56" s="13"/>
      <c r="H56" s="61"/>
      <c r="I56" s="61"/>
      <c r="J56" s="61"/>
      <c r="K56" s="61"/>
      <c r="L56" s="61"/>
      <c r="M56" s="61"/>
      <c r="N56" s="61"/>
      <c r="O56" s="13"/>
      <c r="P56" s="13"/>
      <c r="Q56" s="13"/>
      <c r="R56" s="15">
        <f t="shared" si="0"/>
        <v>0</v>
      </c>
      <c r="S56" s="16">
        <f t="shared" si="1"/>
        <v>0</v>
      </c>
      <c r="T56" s="13">
        <v>560</v>
      </c>
      <c r="U56" s="17">
        <f t="shared" si="2"/>
        <v>0</v>
      </c>
    </row>
    <row r="57" spans="1:21">
      <c r="A57" s="13" t="s">
        <v>71</v>
      </c>
      <c r="B57" s="9"/>
      <c r="C57" s="16"/>
      <c r="D57" s="16"/>
      <c r="E57" s="16"/>
      <c r="F57" s="16"/>
      <c r="G57" s="61"/>
      <c r="H57" s="61"/>
      <c r="I57" s="61">
        <v>5.5999999999999995E-4</v>
      </c>
      <c r="J57" s="61"/>
      <c r="K57" s="61"/>
      <c r="L57" s="61"/>
      <c r="M57" s="61"/>
      <c r="N57" s="61"/>
      <c r="O57" s="61"/>
      <c r="P57" s="16"/>
      <c r="Q57" s="16"/>
      <c r="R57" s="15">
        <f>SUBTOTAL(9,C57:Q57)</f>
        <v>5.5999999999999995E-4</v>
      </c>
      <c r="S57" s="16">
        <f t="shared" si="1"/>
        <v>0.11199999999999999</v>
      </c>
      <c r="T57" s="13">
        <v>2285.7139999999999</v>
      </c>
      <c r="U57" s="17">
        <f t="shared" si="2"/>
        <v>1.2799998399999999</v>
      </c>
    </row>
    <row r="58" spans="1:21">
      <c r="A58" s="13" t="s">
        <v>72</v>
      </c>
      <c r="B58" s="16"/>
      <c r="C58" s="17">
        <f>SUMPRODUCT(C6:C55*$T$6:$T$55)</f>
        <v>0</v>
      </c>
      <c r="D58" s="16"/>
      <c r="E58" s="16"/>
      <c r="F58" s="16"/>
      <c r="G58" s="16"/>
      <c r="H58" s="61"/>
      <c r="I58" s="61"/>
      <c r="J58" s="61"/>
      <c r="K58" s="61"/>
      <c r="L58" s="61"/>
      <c r="M58" s="61"/>
      <c r="N58" s="61"/>
      <c r="O58" s="16"/>
      <c r="P58" s="16"/>
      <c r="Q58" s="16"/>
      <c r="R58" s="15">
        <f>SUBTOTAL(9,C58:Q58)</f>
        <v>0</v>
      </c>
      <c r="S58" s="16">
        <f t="shared" si="1"/>
        <v>0</v>
      </c>
      <c r="T58" s="13">
        <v>143</v>
      </c>
      <c r="U58" s="17">
        <f t="shared" si="2"/>
        <v>0</v>
      </c>
    </row>
    <row r="59" spans="1:21">
      <c r="D59" s="33">
        <f>SUMPRODUCT(D7:D56*$T$6:$T$55)</f>
        <v>0</v>
      </c>
      <c r="E59" s="33">
        <f t="shared" ref="E59:Q59" si="3">SUMPRODUCT(E6:E55*$T$6:$T$55)</f>
        <v>0</v>
      </c>
      <c r="F59" s="33">
        <f t="shared" si="3"/>
        <v>0</v>
      </c>
      <c r="G59" s="33">
        <f t="shared" si="3"/>
        <v>0</v>
      </c>
      <c r="H59" s="69">
        <f t="shared" si="3"/>
        <v>11.200558333333335</v>
      </c>
      <c r="I59" s="69">
        <f>SUMPRODUCT(I6:I58*$T$6:$T$58)</f>
        <v>20.627399839999999</v>
      </c>
      <c r="J59" s="69">
        <f t="shared" ref="J59:M59" si="4">SUMPRODUCT(J6:J58*$T$6:$T$58)</f>
        <v>34.880418888888883</v>
      </c>
      <c r="K59" s="69">
        <f t="shared" si="4"/>
        <v>5.9024999999999999</v>
      </c>
      <c r="L59" s="69">
        <f t="shared" si="4"/>
        <v>14.86</v>
      </c>
      <c r="M59" s="69">
        <f t="shared" si="4"/>
        <v>1.7999999999999998</v>
      </c>
      <c r="N59" s="69">
        <f t="shared" si="3"/>
        <v>2.7300000000000004</v>
      </c>
      <c r="O59" s="33">
        <f t="shared" si="3"/>
        <v>0</v>
      </c>
      <c r="P59" s="33">
        <f t="shared" si="3"/>
        <v>0</v>
      </c>
      <c r="Q59" s="33">
        <f t="shared" si="3"/>
        <v>0</v>
      </c>
      <c r="R59" s="34">
        <f>SUM(C59:Q59)</f>
        <v>92.000877062222216</v>
      </c>
    </row>
  </sheetData>
  <mergeCells count="6">
    <mergeCell ref="U3:U4"/>
    <mergeCell ref="A3:A4"/>
    <mergeCell ref="B3:B4"/>
    <mergeCell ref="R3:R4"/>
    <mergeCell ref="S3:S4"/>
    <mergeCell ref="T3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zoomScale="70" zoomScaleNormal="70" workbookViewId="0">
      <selection activeCell="E2" sqref="E2"/>
    </sheetView>
  </sheetViews>
  <sheetFormatPr defaultRowHeight="15"/>
  <cols>
    <col min="1" max="1" width="25.140625" bestFit="1" customWidth="1"/>
    <col min="4" max="4" width="9.140625" style="70"/>
    <col min="11" max="11" width="7.28515625" style="18" customWidth="1"/>
  </cols>
  <sheetData>
    <row r="1" spans="1:12">
      <c r="A1" s="1"/>
      <c r="B1" s="1"/>
      <c r="C1" s="1"/>
      <c r="D1" s="62"/>
      <c r="E1" s="1"/>
      <c r="F1" s="1"/>
      <c r="G1" s="1"/>
      <c r="H1" s="1"/>
      <c r="I1" s="1"/>
      <c r="J1" s="1"/>
      <c r="K1" s="47"/>
      <c r="L1" s="1"/>
    </row>
    <row r="2" spans="1:12">
      <c r="A2" s="1"/>
      <c r="B2" s="1"/>
      <c r="C2" s="1"/>
      <c r="D2" s="62"/>
      <c r="E2" s="42">
        <v>50</v>
      </c>
      <c r="F2" s="1"/>
      <c r="G2" s="1"/>
      <c r="H2" s="1"/>
      <c r="I2" s="1"/>
      <c r="J2" s="1"/>
      <c r="K2" s="47"/>
      <c r="L2" s="1"/>
    </row>
    <row r="3" spans="1:12" ht="15" customHeight="1">
      <c r="A3" s="78" t="s">
        <v>0</v>
      </c>
      <c r="B3" s="87" t="s">
        <v>1</v>
      </c>
      <c r="C3" s="36"/>
      <c r="D3" s="63"/>
      <c r="E3" s="36"/>
      <c r="F3" s="36"/>
      <c r="G3" s="36"/>
      <c r="H3" s="36"/>
      <c r="I3" s="88" t="s">
        <v>3</v>
      </c>
      <c r="J3" s="88" t="s">
        <v>4</v>
      </c>
      <c r="K3" s="84" t="s">
        <v>5</v>
      </c>
      <c r="L3" s="86" t="s">
        <v>6</v>
      </c>
    </row>
    <row r="4" spans="1:12" ht="92.25">
      <c r="A4" s="79"/>
      <c r="B4" s="87"/>
      <c r="C4" s="5" t="s">
        <v>11</v>
      </c>
      <c r="D4" s="64" t="s">
        <v>61</v>
      </c>
      <c r="E4" s="5" t="s">
        <v>62</v>
      </c>
      <c r="F4" s="5" t="s">
        <v>63</v>
      </c>
      <c r="G4" s="5" t="s">
        <v>10</v>
      </c>
      <c r="H4" s="5" t="s">
        <v>13</v>
      </c>
      <c r="I4" s="88"/>
      <c r="J4" s="88"/>
      <c r="K4" s="85"/>
      <c r="L4" s="86"/>
    </row>
    <row r="5" spans="1:12">
      <c r="A5" s="7">
        <v>1</v>
      </c>
      <c r="B5" s="52">
        <v>2</v>
      </c>
      <c r="C5" s="52">
        <v>8</v>
      </c>
      <c r="D5" s="65">
        <v>9</v>
      </c>
      <c r="E5" s="52">
        <v>10</v>
      </c>
      <c r="F5" s="52">
        <v>13</v>
      </c>
      <c r="G5" s="52">
        <v>13</v>
      </c>
      <c r="H5" s="52">
        <v>14</v>
      </c>
      <c r="I5" s="52">
        <v>18</v>
      </c>
      <c r="J5" s="52">
        <v>19</v>
      </c>
      <c r="K5" s="73">
        <v>20</v>
      </c>
      <c r="L5" s="52">
        <v>21</v>
      </c>
    </row>
    <row r="6" spans="1:12">
      <c r="A6" s="13" t="s">
        <v>14</v>
      </c>
      <c r="B6" s="53" t="s">
        <v>15</v>
      </c>
      <c r="C6" s="13"/>
      <c r="D6" s="61">
        <v>4.0000000000000001E-3</v>
      </c>
      <c r="E6" s="13"/>
      <c r="F6" s="13"/>
      <c r="G6" s="13"/>
      <c r="H6" s="13"/>
      <c r="I6" s="13">
        <f t="shared" ref="I6:I55" si="0">SUBTOTAL(9,C6:H6)</f>
        <v>4.0000000000000001E-3</v>
      </c>
      <c r="J6" s="13">
        <f>I6*$E$2</f>
        <v>0.2</v>
      </c>
      <c r="K6" s="13">
        <v>133</v>
      </c>
      <c r="L6" s="38">
        <f>K6*I6</f>
        <v>0.53200000000000003</v>
      </c>
    </row>
    <row r="7" spans="1:12">
      <c r="A7" s="39" t="s">
        <v>16</v>
      </c>
      <c r="B7" s="53" t="s">
        <v>15</v>
      </c>
      <c r="C7" s="13"/>
      <c r="D7" s="61">
        <v>6.2500000000000001E-4</v>
      </c>
      <c r="E7" s="13"/>
      <c r="F7" s="13">
        <v>0.01</v>
      </c>
      <c r="G7" s="13"/>
      <c r="H7" s="13"/>
      <c r="I7" s="13">
        <f t="shared" si="0"/>
        <v>1.0625000000000001E-2</v>
      </c>
      <c r="J7" s="13">
        <f t="shared" ref="J7:J55" si="1">I7*$E$2</f>
        <v>0.53125</v>
      </c>
      <c r="K7" s="13">
        <v>92</v>
      </c>
      <c r="L7" s="38">
        <f t="shared" ref="L7:L56" si="2">K7*I7</f>
        <v>0.97750000000000004</v>
      </c>
    </row>
    <row r="8" spans="1:12">
      <c r="A8" s="13" t="s">
        <v>17</v>
      </c>
      <c r="B8" s="53" t="s">
        <v>15</v>
      </c>
      <c r="C8" s="13"/>
      <c r="D8" s="61">
        <v>6.4999999999999997E-4</v>
      </c>
      <c r="E8" s="13">
        <v>5.0000000000000001E-4</v>
      </c>
      <c r="F8" s="13"/>
      <c r="G8" s="13"/>
      <c r="H8" s="13"/>
      <c r="I8" s="13">
        <f t="shared" si="0"/>
        <v>1.15E-3</v>
      </c>
      <c r="J8" s="13">
        <f t="shared" si="1"/>
        <v>5.7499999999999996E-2</v>
      </c>
      <c r="K8" s="13">
        <v>19</v>
      </c>
      <c r="L8" s="38">
        <f t="shared" si="2"/>
        <v>2.1850000000000001E-2</v>
      </c>
    </row>
    <row r="9" spans="1:12">
      <c r="A9" s="13" t="s">
        <v>18</v>
      </c>
      <c r="B9" s="53" t="s">
        <v>15</v>
      </c>
      <c r="C9" s="13"/>
      <c r="D9" s="61"/>
      <c r="E9" s="13"/>
      <c r="F9" s="13"/>
      <c r="G9" s="13"/>
      <c r="H9" s="13"/>
      <c r="I9" s="13">
        <f t="shared" si="0"/>
        <v>0</v>
      </c>
      <c r="J9" s="13">
        <f t="shared" si="1"/>
        <v>0</v>
      </c>
      <c r="K9" s="13">
        <v>166.5</v>
      </c>
      <c r="L9" s="38">
        <f t="shared" si="2"/>
        <v>0</v>
      </c>
    </row>
    <row r="10" spans="1:12">
      <c r="A10" s="13" t="s">
        <v>19</v>
      </c>
      <c r="B10" s="53" t="s">
        <v>15</v>
      </c>
      <c r="C10" s="13">
        <v>0.05</v>
      </c>
      <c r="D10" s="61"/>
      <c r="E10" s="13"/>
      <c r="F10" s="13"/>
      <c r="G10" s="13"/>
      <c r="H10" s="13"/>
      <c r="I10" s="13">
        <f t="shared" si="0"/>
        <v>0.05</v>
      </c>
      <c r="J10" s="13">
        <f t="shared" si="1"/>
        <v>2.5</v>
      </c>
      <c r="K10" s="13">
        <v>211.11</v>
      </c>
      <c r="L10" s="38">
        <f t="shared" si="2"/>
        <v>10.555500000000002</v>
      </c>
    </row>
    <row r="11" spans="1:12">
      <c r="A11" s="13" t="s">
        <v>20</v>
      </c>
      <c r="B11" s="53" t="s">
        <v>15</v>
      </c>
      <c r="C11" s="13"/>
      <c r="D11" s="61"/>
      <c r="E11" s="13"/>
      <c r="F11" s="13"/>
      <c r="G11" s="13"/>
      <c r="H11" s="13"/>
      <c r="I11" s="13">
        <f t="shared" si="0"/>
        <v>0</v>
      </c>
      <c r="J11" s="13">
        <f t="shared" si="1"/>
        <v>0</v>
      </c>
      <c r="K11" s="13">
        <v>168</v>
      </c>
      <c r="L11" s="38">
        <f t="shared" si="2"/>
        <v>0</v>
      </c>
    </row>
    <row r="12" spans="1:12">
      <c r="A12" s="13" t="s">
        <v>21</v>
      </c>
      <c r="B12" s="53" t="s">
        <v>15</v>
      </c>
      <c r="C12" s="13"/>
      <c r="D12" s="61"/>
      <c r="E12" s="13"/>
      <c r="F12" s="13"/>
      <c r="G12" s="13"/>
      <c r="H12" s="13"/>
      <c r="I12" s="13">
        <f t="shared" si="0"/>
        <v>0</v>
      </c>
      <c r="J12" s="13">
        <f t="shared" si="1"/>
        <v>0</v>
      </c>
      <c r="K12" s="13">
        <v>268.5</v>
      </c>
      <c r="L12" s="38">
        <f t="shared" si="2"/>
        <v>0</v>
      </c>
    </row>
    <row r="13" spans="1:12">
      <c r="A13" s="13" t="s">
        <v>65</v>
      </c>
      <c r="B13" s="53" t="s">
        <v>15</v>
      </c>
      <c r="C13" s="13"/>
      <c r="D13" s="61"/>
      <c r="E13" s="13"/>
      <c r="F13" s="13"/>
      <c r="G13" s="13"/>
      <c r="H13" s="13"/>
      <c r="I13" s="13">
        <f t="shared" si="0"/>
        <v>0</v>
      </c>
      <c r="J13" s="13">
        <f t="shared" si="1"/>
        <v>0</v>
      </c>
      <c r="K13" s="13">
        <v>106.67</v>
      </c>
      <c r="L13" s="38">
        <f t="shared" si="2"/>
        <v>0</v>
      </c>
    </row>
    <row r="14" spans="1:12">
      <c r="A14" s="13" t="s">
        <v>66</v>
      </c>
      <c r="B14" s="53" t="s">
        <v>15</v>
      </c>
      <c r="C14" s="13"/>
      <c r="D14" s="61"/>
      <c r="E14" s="13"/>
      <c r="F14" s="13"/>
      <c r="G14" s="13"/>
      <c r="H14" s="13"/>
      <c r="I14" s="13">
        <f t="shared" si="0"/>
        <v>0</v>
      </c>
      <c r="J14" s="13">
        <f t="shared" si="1"/>
        <v>0</v>
      </c>
      <c r="K14" s="13">
        <v>294</v>
      </c>
      <c r="L14" s="38">
        <f t="shared" si="2"/>
        <v>0</v>
      </c>
    </row>
    <row r="15" spans="1:12">
      <c r="A15" s="13" t="s">
        <v>67</v>
      </c>
      <c r="B15" s="53" t="s">
        <v>15</v>
      </c>
      <c r="C15" s="13"/>
      <c r="D15" s="61"/>
      <c r="E15" s="13"/>
      <c r="F15" s="13"/>
      <c r="G15" s="13"/>
      <c r="H15" s="13"/>
      <c r="I15" s="13">
        <f t="shared" si="0"/>
        <v>0</v>
      </c>
      <c r="J15" s="13">
        <f t="shared" si="1"/>
        <v>0</v>
      </c>
      <c r="K15" s="13">
        <v>248.6</v>
      </c>
      <c r="L15" s="38">
        <f t="shared" si="2"/>
        <v>0</v>
      </c>
    </row>
    <row r="16" spans="1:12">
      <c r="A16" s="13" t="s">
        <v>23</v>
      </c>
      <c r="B16" s="53" t="s">
        <v>15</v>
      </c>
      <c r="C16" s="13"/>
      <c r="D16" s="61">
        <v>1.5E-3</v>
      </c>
      <c r="E16" s="13"/>
      <c r="F16" s="13"/>
      <c r="G16" s="13"/>
      <c r="H16" s="13"/>
      <c r="I16" s="13">
        <f t="shared" si="0"/>
        <v>1.5E-3</v>
      </c>
      <c r="J16" s="13">
        <f t="shared" si="1"/>
        <v>7.4999999999999997E-2</v>
      </c>
      <c r="K16" s="13">
        <v>410</v>
      </c>
      <c r="L16" s="38">
        <f t="shared" si="2"/>
        <v>0.61499999999999999</v>
      </c>
    </row>
    <row r="17" spans="1:12">
      <c r="A17" s="13" t="s">
        <v>24</v>
      </c>
      <c r="B17" s="53" t="s">
        <v>15</v>
      </c>
      <c r="C17" s="13"/>
      <c r="D17" s="61"/>
      <c r="E17" s="13"/>
      <c r="F17" s="13">
        <v>1.6E-2</v>
      </c>
      <c r="G17" s="13"/>
      <c r="H17" s="13"/>
      <c r="I17" s="13">
        <f t="shared" si="0"/>
        <v>1.6E-2</v>
      </c>
      <c r="J17" s="13">
        <f t="shared" si="1"/>
        <v>0.8</v>
      </c>
      <c r="K17" s="13">
        <v>290</v>
      </c>
      <c r="L17" s="38">
        <f t="shared" si="2"/>
        <v>4.6399999999999997</v>
      </c>
    </row>
    <row r="18" spans="1:12">
      <c r="A18" s="13" t="s">
        <v>25</v>
      </c>
      <c r="B18" s="53" t="s">
        <v>15</v>
      </c>
      <c r="C18" s="13"/>
      <c r="D18" s="61"/>
      <c r="E18" s="13"/>
      <c r="F18" s="13"/>
      <c r="G18" s="13"/>
      <c r="H18" s="13"/>
      <c r="I18" s="13">
        <f t="shared" si="0"/>
        <v>0</v>
      </c>
      <c r="J18" s="13">
        <f t="shared" si="1"/>
        <v>0</v>
      </c>
      <c r="K18" s="13">
        <v>1100</v>
      </c>
      <c r="L18" s="38">
        <f t="shared" si="2"/>
        <v>0</v>
      </c>
    </row>
    <row r="19" spans="1:12">
      <c r="A19" s="55" t="s">
        <v>68</v>
      </c>
      <c r="B19" s="53" t="s">
        <v>15</v>
      </c>
      <c r="C19" s="13"/>
      <c r="D19" s="61"/>
      <c r="E19" s="13"/>
      <c r="F19" s="13"/>
      <c r="G19" s="13"/>
      <c r="H19" s="13"/>
      <c r="I19" s="13">
        <f t="shared" si="0"/>
        <v>0</v>
      </c>
      <c r="J19" s="13">
        <f t="shared" si="1"/>
        <v>0</v>
      </c>
      <c r="K19" s="13">
        <v>312</v>
      </c>
      <c r="L19" s="38">
        <f t="shared" si="2"/>
        <v>0</v>
      </c>
    </row>
    <row r="20" spans="1:12">
      <c r="A20" s="13" t="s">
        <v>26</v>
      </c>
      <c r="B20" s="53"/>
      <c r="C20" s="13"/>
      <c r="D20" s="61">
        <v>8.3599999999999994E-3</v>
      </c>
      <c r="E20" s="13"/>
      <c r="F20" s="13"/>
      <c r="G20" s="13"/>
      <c r="H20" s="13"/>
      <c r="I20" s="13">
        <f t="shared" si="0"/>
        <v>8.3599999999999994E-3</v>
      </c>
      <c r="J20" s="13">
        <f t="shared" si="1"/>
        <v>0.41799999999999998</v>
      </c>
      <c r="K20" s="13">
        <v>238</v>
      </c>
      <c r="L20" s="38">
        <f t="shared" si="2"/>
        <v>1.9896799999999999</v>
      </c>
    </row>
    <row r="21" spans="1:12">
      <c r="A21" s="13" t="s">
        <v>27</v>
      </c>
      <c r="B21" s="53" t="s">
        <v>28</v>
      </c>
      <c r="C21" s="13"/>
      <c r="D21" s="61"/>
      <c r="E21" s="13"/>
      <c r="F21" s="13"/>
      <c r="G21" s="13"/>
      <c r="H21" s="13"/>
      <c r="I21" s="13">
        <f t="shared" si="0"/>
        <v>0</v>
      </c>
      <c r="J21" s="13">
        <f t="shared" si="1"/>
        <v>0</v>
      </c>
      <c r="K21" s="13">
        <v>89.47</v>
      </c>
      <c r="L21" s="38">
        <f t="shared" si="2"/>
        <v>0</v>
      </c>
    </row>
    <row r="22" spans="1:12">
      <c r="A22" s="13" t="s">
        <v>29</v>
      </c>
      <c r="B22" s="53" t="s">
        <v>15</v>
      </c>
      <c r="C22" s="13"/>
      <c r="D22" s="61"/>
      <c r="E22" s="13"/>
      <c r="F22" s="13"/>
      <c r="G22" s="13"/>
      <c r="H22" s="13"/>
      <c r="I22" s="13">
        <f t="shared" si="0"/>
        <v>0</v>
      </c>
      <c r="J22" s="13">
        <f t="shared" si="1"/>
        <v>0</v>
      </c>
      <c r="K22" s="13">
        <v>200</v>
      </c>
      <c r="L22" s="38">
        <f t="shared" si="2"/>
        <v>0</v>
      </c>
    </row>
    <row r="23" spans="1:12">
      <c r="A23" s="13" t="s">
        <v>30</v>
      </c>
      <c r="B23" s="53" t="s">
        <v>15</v>
      </c>
      <c r="C23" s="13"/>
      <c r="D23" s="61"/>
      <c r="E23" s="13"/>
      <c r="F23" s="13"/>
      <c r="G23" s="13"/>
      <c r="H23" s="13"/>
      <c r="I23" s="13">
        <f t="shared" si="0"/>
        <v>0</v>
      </c>
      <c r="J23" s="13">
        <f t="shared" si="1"/>
        <v>0</v>
      </c>
      <c r="K23" s="13">
        <v>560</v>
      </c>
      <c r="L23" s="38">
        <f t="shared" si="2"/>
        <v>0</v>
      </c>
    </row>
    <row r="24" spans="1:12">
      <c r="A24" s="13" t="s">
        <v>22</v>
      </c>
      <c r="B24" s="53" t="s">
        <v>15</v>
      </c>
      <c r="C24" s="13"/>
      <c r="D24" s="61"/>
      <c r="E24" s="13"/>
      <c r="F24" s="13"/>
      <c r="G24" s="13"/>
      <c r="H24" s="13"/>
      <c r="I24" s="13">
        <f t="shared" si="0"/>
        <v>0</v>
      </c>
      <c r="J24" s="13">
        <f t="shared" si="1"/>
        <v>0</v>
      </c>
      <c r="K24" s="13">
        <v>224</v>
      </c>
      <c r="L24" s="38">
        <f t="shared" si="2"/>
        <v>0</v>
      </c>
    </row>
    <row r="25" spans="1:12">
      <c r="A25" s="13" t="s">
        <v>31</v>
      </c>
      <c r="B25" s="53" t="s">
        <v>15</v>
      </c>
      <c r="C25" s="13"/>
      <c r="D25" s="61"/>
      <c r="E25" s="13"/>
      <c r="F25" s="13"/>
      <c r="G25" s="13"/>
      <c r="H25" s="13"/>
      <c r="I25" s="13">
        <f t="shared" si="0"/>
        <v>0</v>
      </c>
      <c r="J25" s="13">
        <f t="shared" si="1"/>
        <v>0</v>
      </c>
      <c r="K25" s="13">
        <v>52.22</v>
      </c>
      <c r="L25" s="38">
        <f t="shared" si="2"/>
        <v>0</v>
      </c>
    </row>
    <row r="26" spans="1:12">
      <c r="A26" s="13" t="s">
        <v>32</v>
      </c>
      <c r="B26" s="53" t="s">
        <v>15</v>
      </c>
      <c r="C26" s="13"/>
      <c r="D26" s="61"/>
      <c r="E26" s="13"/>
      <c r="F26" s="13"/>
      <c r="G26" s="13"/>
      <c r="H26" s="13"/>
      <c r="I26" s="13">
        <f t="shared" si="0"/>
        <v>0</v>
      </c>
      <c r="J26" s="13">
        <f t="shared" si="1"/>
        <v>0</v>
      </c>
      <c r="K26" s="13">
        <v>81.25</v>
      </c>
      <c r="L26" s="38">
        <f t="shared" si="2"/>
        <v>0</v>
      </c>
    </row>
    <row r="27" spans="1:12">
      <c r="A27" s="13" t="s">
        <v>33</v>
      </c>
      <c r="B27" s="53" t="s">
        <v>15</v>
      </c>
      <c r="C27" s="13"/>
      <c r="D27" s="61"/>
      <c r="E27" s="13"/>
      <c r="F27" s="13"/>
      <c r="G27" s="13"/>
      <c r="H27" s="13"/>
      <c r="I27" s="13">
        <f t="shared" si="0"/>
        <v>0</v>
      </c>
      <c r="J27" s="13">
        <f t="shared" si="1"/>
        <v>0</v>
      </c>
      <c r="K27" s="13">
        <v>62.5</v>
      </c>
      <c r="L27" s="38">
        <f t="shared" si="2"/>
        <v>0</v>
      </c>
    </row>
    <row r="28" spans="1:12">
      <c r="A28" s="13" t="s">
        <v>34</v>
      </c>
      <c r="B28" s="53" t="s">
        <v>15</v>
      </c>
      <c r="C28" s="13"/>
      <c r="D28" s="61"/>
      <c r="E28" s="13">
        <v>0.05</v>
      </c>
      <c r="F28" s="13"/>
      <c r="G28" s="13"/>
      <c r="H28" s="13"/>
      <c r="I28" s="13">
        <f t="shared" si="0"/>
        <v>0.05</v>
      </c>
      <c r="J28" s="13">
        <f t="shared" si="1"/>
        <v>2.5</v>
      </c>
      <c r="K28" s="13">
        <v>42.86</v>
      </c>
      <c r="L28" s="38">
        <f t="shared" si="2"/>
        <v>2.1430000000000002</v>
      </c>
    </row>
    <row r="29" spans="1:12">
      <c r="A29" s="13" t="s">
        <v>35</v>
      </c>
      <c r="B29" s="53" t="s">
        <v>15</v>
      </c>
      <c r="C29" s="13"/>
      <c r="D29" s="61"/>
      <c r="E29" s="13"/>
      <c r="F29" s="13"/>
      <c r="G29" s="13"/>
      <c r="H29" s="13"/>
      <c r="I29" s="13">
        <f t="shared" si="0"/>
        <v>0</v>
      </c>
      <c r="J29" s="13">
        <f t="shared" si="1"/>
        <v>0</v>
      </c>
      <c r="K29" s="13">
        <v>62.5</v>
      </c>
      <c r="L29" s="38">
        <f t="shared" si="2"/>
        <v>0</v>
      </c>
    </row>
    <row r="30" spans="1:12">
      <c r="A30" s="13" t="s">
        <v>36</v>
      </c>
      <c r="B30" s="53" t="s">
        <v>15</v>
      </c>
      <c r="C30" s="13"/>
      <c r="D30" s="61"/>
      <c r="E30" s="13"/>
      <c r="F30" s="13"/>
      <c r="G30" s="13"/>
      <c r="H30" s="13"/>
      <c r="I30" s="13">
        <f t="shared" si="0"/>
        <v>0</v>
      </c>
      <c r="J30" s="13">
        <f t="shared" si="1"/>
        <v>0</v>
      </c>
      <c r="K30" s="13">
        <v>105.56</v>
      </c>
      <c r="L30" s="38">
        <f t="shared" si="2"/>
        <v>0</v>
      </c>
    </row>
    <row r="31" spans="1:12">
      <c r="A31" s="13" t="s">
        <v>37</v>
      </c>
      <c r="B31" s="53" t="s">
        <v>15</v>
      </c>
      <c r="C31" s="13"/>
      <c r="D31" s="61"/>
      <c r="E31" s="13"/>
      <c r="F31" s="13"/>
      <c r="G31" s="13"/>
      <c r="H31" s="13"/>
      <c r="I31" s="13">
        <f t="shared" si="0"/>
        <v>0</v>
      </c>
      <c r="J31" s="13">
        <f t="shared" si="1"/>
        <v>0</v>
      </c>
      <c r="K31" s="13">
        <v>47</v>
      </c>
      <c r="L31" s="38">
        <f t="shared" si="2"/>
        <v>0</v>
      </c>
    </row>
    <row r="32" spans="1:12">
      <c r="A32" s="13" t="s">
        <v>38</v>
      </c>
      <c r="B32" s="53" t="s">
        <v>15</v>
      </c>
      <c r="C32" s="13"/>
      <c r="D32" s="61"/>
      <c r="E32" s="13"/>
      <c r="F32" s="13"/>
      <c r="G32" s="13"/>
      <c r="H32" s="13"/>
      <c r="I32" s="13">
        <f t="shared" si="0"/>
        <v>0</v>
      </c>
      <c r="J32" s="13">
        <f t="shared" si="1"/>
        <v>0</v>
      </c>
      <c r="K32" s="13">
        <v>171.11</v>
      </c>
      <c r="L32" s="38">
        <f t="shared" si="2"/>
        <v>0</v>
      </c>
    </row>
    <row r="33" spans="1:12">
      <c r="A33" s="13" t="s">
        <v>39</v>
      </c>
      <c r="B33" s="53" t="s">
        <v>15</v>
      </c>
      <c r="C33" s="13"/>
      <c r="D33" s="61">
        <v>7.3999999999999996E-2</v>
      </c>
      <c r="E33" s="13"/>
      <c r="F33" s="13"/>
      <c r="G33" s="13"/>
      <c r="H33" s="13"/>
      <c r="I33" s="13">
        <f t="shared" si="0"/>
        <v>7.3999999999999996E-2</v>
      </c>
      <c r="J33" s="13">
        <f t="shared" si="1"/>
        <v>3.6999999999999997</v>
      </c>
      <c r="K33" s="13">
        <v>400</v>
      </c>
      <c r="L33" s="38">
        <f t="shared" si="2"/>
        <v>29.599999999999998</v>
      </c>
    </row>
    <row r="34" spans="1:12">
      <c r="A34" s="13" t="s">
        <v>69</v>
      </c>
      <c r="B34" s="53" t="s">
        <v>15</v>
      </c>
      <c r="C34" s="13"/>
      <c r="D34" s="61"/>
      <c r="E34" s="13"/>
      <c r="F34" s="13"/>
      <c r="G34" s="13"/>
      <c r="H34" s="13"/>
      <c r="I34" s="13">
        <f t="shared" si="0"/>
        <v>0</v>
      </c>
      <c r="J34" s="13">
        <f t="shared" si="1"/>
        <v>0</v>
      </c>
      <c r="K34" s="13">
        <v>242</v>
      </c>
      <c r="L34" s="38">
        <f t="shared" si="2"/>
        <v>0</v>
      </c>
    </row>
    <row r="35" spans="1:12">
      <c r="A35" s="13" t="s">
        <v>40</v>
      </c>
      <c r="B35" s="53" t="s">
        <v>15</v>
      </c>
      <c r="C35" s="13"/>
      <c r="D35" s="61"/>
      <c r="E35" s="13"/>
      <c r="F35" s="13"/>
      <c r="G35" s="13"/>
      <c r="H35" s="13"/>
      <c r="I35" s="13">
        <f t="shared" si="0"/>
        <v>0</v>
      </c>
      <c r="J35" s="13">
        <f t="shared" si="1"/>
        <v>0</v>
      </c>
      <c r="K35" s="13"/>
      <c r="L35" s="38">
        <f t="shared" si="2"/>
        <v>0</v>
      </c>
    </row>
    <row r="36" spans="1:12">
      <c r="A36" s="13" t="s">
        <v>41</v>
      </c>
      <c r="B36" s="53" t="s">
        <v>15</v>
      </c>
      <c r="C36" s="13"/>
      <c r="D36" s="61"/>
      <c r="E36" s="13"/>
      <c r="F36" s="13"/>
      <c r="G36" s="13"/>
      <c r="H36" s="13"/>
      <c r="I36" s="13">
        <f t="shared" si="0"/>
        <v>0</v>
      </c>
      <c r="J36" s="13">
        <f t="shared" si="1"/>
        <v>0</v>
      </c>
      <c r="K36" s="13">
        <v>586.66999999999996</v>
      </c>
      <c r="L36" s="38">
        <f t="shared" si="2"/>
        <v>0</v>
      </c>
    </row>
    <row r="37" spans="1:12">
      <c r="A37" s="13" t="s">
        <v>42</v>
      </c>
      <c r="B37" s="53" t="s">
        <v>15</v>
      </c>
      <c r="C37" s="13"/>
      <c r="D37" s="61"/>
      <c r="E37" s="13"/>
      <c r="F37" s="13"/>
      <c r="G37" s="13"/>
      <c r="H37" s="13"/>
      <c r="I37" s="13">
        <f t="shared" si="0"/>
        <v>0</v>
      </c>
      <c r="J37" s="13">
        <f t="shared" si="1"/>
        <v>0</v>
      </c>
      <c r="K37" s="38">
        <v>455.62</v>
      </c>
      <c r="L37" s="38">
        <f t="shared" si="2"/>
        <v>0</v>
      </c>
    </row>
    <row r="38" spans="1:12">
      <c r="A38" s="13" t="s">
        <v>43</v>
      </c>
      <c r="B38" s="53" t="s">
        <v>15</v>
      </c>
      <c r="C38" s="13"/>
      <c r="D38" s="61"/>
      <c r="E38" s="13"/>
      <c r="F38" s="13"/>
      <c r="G38" s="13"/>
      <c r="H38" s="13"/>
      <c r="I38" s="13">
        <f t="shared" si="0"/>
        <v>0</v>
      </c>
      <c r="J38" s="13">
        <f t="shared" si="1"/>
        <v>0</v>
      </c>
      <c r="K38" s="13">
        <v>715</v>
      </c>
      <c r="L38" s="38">
        <f t="shared" si="2"/>
        <v>0</v>
      </c>
    </row>
    <row r="39" spans="1:12">
      <c r="A39" s="13" t="s">
        <v>44</v>
      </c>
      <c r="B39" s="53" t="s">
        <v>15</v>
      </c>
      <c r="C39" s="13"/>
      <c r="D39" s="61"/>
      <c r="E39" s="13">
        <v>5.0000000000000001E-3</v>
      </c>
      <c r="F39" s="13"/>
      <c r="G39" s="13"/>
      <c r="H39" s="13"/>
      <c r="I39" s="13">
        <f t="shared" si="0"/>
        <v>5.0000000000000001E-3</v>
      </c>
      <c r="J39" s="13">
        <f t="shared" si="1"/>
        <v>0.25</v>
      </c>
      <c r="K39" s="13">
        <v>750</v>
      </c>
      <c r="L39" s="38">
        <f t="shared" si="2"/>
        <v>3.75</v>
      </c>
    </row>
    <row r="40" spans="1:12">
      <c r="A40" s="13" t="s">
        <v>45</v>
      </c>
      <c r="B40" s="53" t="s">
        <v>15</v>
      </c>
      <c r="C40" s="13"/>
      <c r="D40" s="61"/>
      <c r="E40" s="13"/>
      <c r="F40" s="13"/>
      <c r="G40" s="13"/>
      <c r="H40" s="13"/>
      <c r="I40" s="13">
        <f t="shared" si="0"/>
        <v>0</v>
      </c>
      <c r="J40" s="13">
        <f t="shared" si="1"/>
        <v>0</v>
      </c>
      <c r="K40" s="13">
        <v>340</v>
      </c>
      <c r="L40" s="38">
        <f t="shared" si="2"/>
        <v>0</v>
      </c>
    </row>
    <row r="41" spans="1:12">
      <c r="A41" s="13" t="s">
        <v>46</v>
      </c>
      <c r="B41" s="53" t="s">
        <v>15</v>
      </c>
      <c r="C41" s="13"/>
      <c r="D41" s="61"/>
      <c r="E41" s="13"/>
      <c r="F41" s="13"/>
      <c r="G41" s="13"/>
      <c r="H41" s="13"/>
      <c r="I41" s="13">
        <f t="shared" si="0"/>
        <v>0</v>
      </c>
      <c r="J41" s="13">
        <f t="shared" si="1"/>
        <v>0</v>
      </c>
      <c r="K41" s="13">
        <v>30</v>
      </c>
      <c r="L41" s="38">
        <f t="shared" si="2"/>
        <v>0</v>
      </c>
    </row>
    <row r="42" spans="1:12">
      <c r="A42" s="13" t="s">
        <v>47</v>
      </c>
      <c r="B42" s="53" t="s">
        <v>15</v>
      </c>
      <c r="C42" s="13"/>
      <c r="D42" s="61"/>
      <c r="E42" s="13"/>
      <c r="F42" s="13"/>
      <c r="G42" s="13"/>
      <c r="H42" s="13"/>
      <c r="I42" s="13">
        <f t="shared" si="0"/>
        <v>0</v>
      </c>
      <c r="J42" s="13">
        <f t="shared" si="1"/>
        <v>0</v>
      </c>
      <c r="K42" s="13">
        <v>35</v>
      </c>
      <c r="L42" s="38">
        <f t="shared" si="2"/>
        <v>0</v>
      </c>
    </row>
    <row r="43" spans="1:12">
      <c r="A43" s="20" t="s">
        <v>48</v>
      </c>
      <c r="B43" s="53" t="s">
        <v>15</v>
      </c>
      <c r="C43" s="13"/>
      <c r="D43" s="66">
        <v>2.5000000000000001E-2</v>
      </c>
      <c r="E43" s="20"/>
      <c r="F43" s="20"/>
      <c r="G43" s="13"/>
      <c r="H43" s="13"/>
      <c r="I43" s="13">
        <f t="shared" si="0"/>
        <v>2.5000000000000001E-2</v>
      </c>
      <c r="J43" s="13">
        <f t="shared" si="1"/>
        <v>1.25</v>
      </c>
      <c r="K43" s="13">
        <v>40</v>
      </c>
      <c r="L43" s="38">
        <f t="shared" si="2"/>
        <v>1</v>
      </c>
    </row>
    <row r="44" spans="1:12">
      <c r="A44" s="13" t="s">
        <v>49</v>
      </c>
      <c r="B44" s="53" t="s">
        <v>15</v>
      </c>
      <c r="C44" s="13"/>
      <c r="D44" s="61"/>
      <c r="E44" s="13"/>
      <c r="F44" s="13"/>
      <c r="G44" s="13"/>
      <c r="H44" s="13"/>
      <c r="I44" s="13">
        <f t="shared" si="0"/>
        <v>0</v>
      </c>
      <c r="J44" s="13">
        <f t="shared" si="1"/>
        <v>0</v>
      </c>
      <c r="K44" s="13">
        <v>35</v>
      </c>
      <c r="L44" s="38">
        <f t="shared" si="2"/>
        <v>0</v>
      </c>
    </row>
    <row r="45" spans="1:12">
      <c r="A45" s="13" t="s">
        <v>50</v>
      </c>
      <c r="B45" s="53" t="s">
        <v>15</v>
      </c>
      <c r="C45" s="13"/>
      <c r="D45" s="61">
        <v>1.1999999999999999E-3</v>
      </c>
      <c r="E45" s="13"/>
      <c r="F45" s="13"/>
      <c r="G45" s="13"/>
      <c r="H45" s="13"/>
      <c r="I45" s="13">
        <f t="shared" si="0"/>
        <v>1.1999999999999999E-3</v>
      </c>
      <c r="J45" s="13">
        <f t="shared" si="1"/>
        <v>0.06</v>
      </c>
      <c r="K45" s="13">
        <v>30</v>
      </c>
      <c r="L45" s="38">
        <f t="shared" si="2"/>
        <v>3.5999999999999997E-2</v>
      </c>
    </row>
    <row r="46" spans="1:12">
      <c r="A46" s="26" t="s">
        <v>51</v>
      </c>
      <c r="B46" s="53" t="s">
        <v>15</v>
      </c>
      <c r="C46" s="13"/>
      <c r="D46" s="67"/>
      <c r="E46" s="26"/>
      <c r="F46" s="26"/>
      <c r="G46" s="13"/>
      <c r="H46" s="13"/>
      <c r="I46" s="13">
        <f t="shared" si="0"/>
        <v>0</v>
      </c>
      <c r="J46" s="13">
        <f t="shared" si="1"/>
        <v>0</v>
      </c>
      <c r="K46" s="13">
        <v>315</v>
      </c>
      <c r="L46" s="38">
        <f t="shared" si="2"/>
        <v>0</v>
      </c>
    </row>
    <row r="47" spans="1:12">
      <c r="A47" s="13" t="s">
        <v>52</v>
      </c>
      <c r="B47" s="53" t="s">
        <v>15</v>
      </c>
      <c r="C47" s="13"/>
      <c r="D47" s="61">
        <v>3.0000000000000001E-3</v>
      </c>
      <c r="E47" s="13"/>
      <c r="F47" s="13"/>
      <c r="G47" s="13"/>
      <c r="H47" s="13"/>
      <c r="I47" s="13">
        <f t="shared" si="0"/>
        <v>3.0000000000000001E-3</v>
      </c>
      <c r="J47" s="13">
        <f t="shared" si="1"/>
        <v>0.15</v>
      </c>
      <c r="K47" s="13">
        <v>32.5</v>
      </c>
      <c r="L47" s="38">
        <f t="shared" si="2"/>
        <v>9.7500000000000003E-2</v>
      </c>
    </row>
    <row r="48" spans="1:12">
      <c r="A48" s="13" t="s">
        <v>53</v>
      </c>
      <c r="B48" s="53" t="s">
        <v>15</v>
      </c>
      <c r="C48" s="13"/>
      <c r="D48" s="61">
        <v>1.61E-2</v>
      </c>
      <c r="E48" s="13"/>
      <c r="F48" s="13"/>
      <c r="G48" s="13">
        <v>0.04</v>
      </c>
      <c r="H48" s="13"/>
      <c r="I48" s="13">
        <f t="shared" si="0"/>
        <v>5.6099999999999997E-2</v>
      </c>
      <c r="J48" s="13">
        <f t="shared" si="1"/>
        <v>2.8049999999999997</v>
      </c>
      <c r="K48" s="13">
        <v>60</v>
      </c>
      <c r="L48" s="38">
        <f t="shared" si="2"/>
        <v>3.3659999999999997</v>
      </c>
    </row>
    <row r="49" spans="1:12">
      <c r="A49" s="13" t="s">
        <v>54</v>
      </c>
      <c r="B49" s="53" t="s">
        <v>15</v>
      </c>
      <c r="C49" s="13"/>
      <c r="D49" s="61"/>
      <c r="E49" s="13"/>
      <c r="F49" s="13"/>
      <c r="G49" s="13"/>
      <c r="H49" s="13"/>
      <c r="I49" s="13">
        <f t="shared" si="0"/>
        <v>0</v>
      </c>
      <c r="J49" s="13">
        <f t="shared" si="1"/>
        <v>0</v>
      </c>
      <c r="K49" s="13">
        <v>78</v>
      </c>
      <c r="L49" s="38">
        <f t="shared" si="2"/>
        <v>0</v>
      </c>
    </row>
    <row r="50" spans="1:12">
      <c r="A50" s="32" t="s">
        <v>55</v>
      </c>
      <c r="B50" s="53" t="s">
        <v>15</v>
      </c>
      <c r="C50" s="13"/>
      <c r="D50" s="61"/>
      <c r="E50" s="32"/>
      <c r="F50" s="13"/>
      <c r="G50" s="13"/>
      <c r="H50" s="13"/>
      <c r="I50" s="13">
        <f t="shared" si="0"/>
        <v>0</v>
      </c>
      <c r="J50" s="13">
        <f t="shared" si="1"/>
        <v>0</v>
      </c>
      <c r="K50" s="13">
        <v>160</v>
      </c>
      <c r="L50" s="38">
        <f t="shared" si="2"/>
        <v>0</v>
      </c>
    </row>
    <row r="51" spans="1:12">
      <c r="A51" s="13" t="s">
        <v>56</v>
      </c>
      <c r="B51" s="53" t="s">
        <v>15</v>
      </c>
      <c r="C51" s="13"/>
      <c r="D51" s="61"/>
      <c r="E51" s="13"/>
      <c r="F51" s="13"/>
      <c r="G51" s="13"/>
      <c r="H51" s="13"/>
      <c r="I51" s="13">
        <f t="shared" si="0"/>
        <v>0</v>
      </c>
      <c r="J51" s="13">
        <f t="shared" si="1"/>
        <v>0</v>
      </c>
      <c r="K51" s="13">
        <v>320</v>
      </c>
      <c r="L51" s="38">
        <f t="shared" si="2"/>
        <v>0</v>
      </c>
    </row>
    <row r="52" spans="1:12">
      <c r="A52" s="13" t="s">
        <v>57</v>
      </c>
      <c r="B52" s="53"/>
      <c r="C52" s="13"/>
      <c r="D52" s="61"/>
      <c r="E52" s="13"/>
      <c r="F52" s="13"/>
      <c r="G52" s="13"/>
      <c r="H52" s="13"/>
      <c r="I52" s="13">
        <f t="shared" si="0"/>
        <v>0</v>
      </c>
      <c r="J52" s="13">
        <f t="shared" si="1"/>
        <v>0</v>
      </c>
      <c r="K52" s="13">
        <v>102</v>
      </c>
      <c r="L52" s="38">
        <f t="shared" si="2"/>
        <v>0</v>
      </c>
    </row>
    <row r="53" spans="1:12">
      <c r="A53" s="13" t="s">
        <v>70</v>
      </c>
      <c r="B53" s="53" t="s">
        <v>15</v>
      </c>
      <c r="C53" s="13"/>
      <c r="D53" s="61"/>
      <c r="E53" s="13"/>
      <c r="F53" s="13"/>
      <c r="G53" s="13"/>
      <c r="H53" s="13"/>
      <c r="I53" s="13">
        <f t="shared" si="0"/>
        <v>0</v>
      </c>
      <c r="J53" s="13">
        <f t="shared" si="1"/>
        <v>0</v>
      </c>
      <c r="K53" s="13">
        <v>280</v>
      </c>
      <c r="L53" s="38">
        <f t="shared" si="2"/>
        <v>0</v>
      </c>
    </row>
    <row r="54" spans="1:12">
      <c r="A54" s="13" t="s">
        <v>58</v>
      </c>
      <c r="B54" s="53" t="s">
        <v>15</v>
      </c>
      <c r="C54" s="13"/>
      <c r="D54" s="61"/>
      <c r="E54" s="13"/>
      <c r="F54" s="13">
        <v>5.6000000000000001E-2</v>
      </c>
      <c r="G54" s="13"/>
      <c r="H54" s="13"/>
      <c r="I54" s="13">
        <f t="shared" si="0"/>
        <v>5.6000000000000001E-2</v>
      </c>
      <c r="J54" s="13">
        <f t="shared" si="1"/>
        <v>2.8000000000000003</v>
      </c>
      <c r="K54" s="13">
        <v>186</v>
      </c>
      <c r="L54" s="38">
        <f t="shared" si="2"/>
        <v>10.416</v>
      </c>
    </row>
    <row r="55" spans="1:12">
      <c r="A55" s="13" t="s">
        <v>59</v>
      </c>
      <c r="B55" s="53" t="s">
        <v>15</v>
      </c>
      <c r="C55" s="13"/>
      <c r="D55" s="61"/>
      <c r="E55" s="13"/>
      <c r="F55" s="13"/>
      <c r="G55" s="13"/>
      <c r="H55" s="13"/>
      <c r="I55" s="13">
        <f t="shared" si="0"/>
        <v>0</v>
      </c>
      <c r="J55" s="13">
        <f t="shared" si="1"/>
        <v>0</v>
      </c>
      <c r="K55" s="13">
        <v>530</v>
      </c>
      <c r="L55" s="38">
        <f t="shared" si="2"/>
        <v>0</v>
      </c>
    </row>
    <row r="56" spans="1:12">
      <c r="A56" s="13" t="s">
        <v>60</v>
      </c>
      <c r="B56" s="53"/>
      <c r="C56" s="13"/>
      <c r="D56" s="61"/>
      <c r="E56" s="13"/>
      <c r="F56" s="13"/>
      <c r="G56" s="13"/>
      <c r="H56" s="13"/>
      <c r="I56" s="13">
        <f t="shared" ref="I56:I58" si="3">SUBTOTAL(9,C56:H56)</f>
        <v>0</v>
      </c>
      <c r="J56" s="13">
        <f t="shared" ref="J56:J58" si="4">I56*$E$2</f>
        <v>0</v>
      </c>
      <c r="K56" s="13">
        <v>560</v>
      </c>
      <c r="L56" s="38">
        <f t="shared" si="2"/>
        <v>0</v>
      </c>
    </row>
    <row r="57" spans="1:12">
      <c r="A57" s="13" t="s">
        <v>71</v>
      </c>
      <c r="B57" s="9"/>
      <c r="C57" s="16"/>
      <c r="D57" s="61"/>
      <c r="E57" s="16"/>
      <c r="F57" s="16"/>
      <c r="G57" s="16"/>
      <c r="H57" s="16"/>
      <c r="I57" s="13">
        <f t="shared" si="3"/>
        <v>0</v>
      </c>
      <c r="J57" s="13">
        <f t="shared" si="4"/>
        <v>0</v>
      </c>
      <c r="K57" s="13">
        <v>2285.7139999999999</v>
      </c>
      <c r="L57" s="16"/>
    </row>
    <row r="58" spans="1:12">
      <c r="A58" s="13" t="s">
        <v>72</v>
      </c>
      <c r="B58" s="16"/>
      <c r="C58" s="16"/>
      <c r="D58" s="61"/>
      <c r="E58" s="17"/>
      <c r="F58" s="17"/>
      <c r="G58" s="17"/>
      <c r="H58" s="17"/>
      <c r="I58" s="13">
        <f t="shared" si="3"/>
        <v>0</v>
      </c>
      <c r="J58" s="13">
        <f t="shared" si="4"/>
        <v>0</v>
      </c>
      <c r="K58" s="13">
        <v>143</v>
      </c>
      <c r="L58" s="16"/>
    </row>
    <row r="59" spans="1:12">
      <c r="C59" s="33">
        <f>SUMPRODUCT(C6:C58*$K$6:$K$58)</f>
        <v>10.555500000000002</v>
      </c>
      <c r="D59" s="33">
        <f t="shared" ref="D59:G59" si="5">SUMPRODUCT(D6:D58*$K$6:$K$58)</f>
        <v>34.906029999999994</v>
      </c>
      <c r="E59" s="33">
        <f t="shared" si="5"/>
        <v>5.9024999999999999</v>
      </c>
      <c r="F59" s="33">
        <f t="shared" si="5"/>
        <v>15.975999999999999</v>
      </c>
      <c r="G59" s="33">
        <f t="shared" si="5"/>
        <v>2.4</v>
      </c>
      <c r="H59" s="54">
        <f>SUM(C59:G59)</f>
        <v>69.740030000000004</v>
      </c>
    </row>
    <row r="60" spans="1:12">
      <c r="D60" s="72">
        <f>D59*1.23</f>
        <v>42.934416899999995</v>
      </c>
      <c r="E60" s="72">
        <f>E59*1.23</f>
        <v>7.2600749999999996</v>
      </c>
      <c r="H60" s="71">
        <f>D60+E60+F59+G59+C59</f>
        <v>79.125991900000002</v>
      </c>
    </row>
    <row r="61" spans="1:12">
      <c r="D61" s="72">
        <f>D60-D59</f>
        <v>8.028386900000001</v>
      </c>
      <c r="E61" s="72">
        <f>E60-E59</f>
        <v>1.3575749999999998</v>
      </c>
    </row>
  </sheetData>
  <mergeCells count="6">
    <mergeCell ref="L3:L4"/>
    <mergeCell ref="A3:A4"/>
    <mergeCell ref="B3:B4"/>
    <mergeCell ref="I3:I4"/>
    <mergeCell ref="J3:J4"/>
    <mergeCell ref="K3:K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1"/>
  <sheetViews>
    <sheetView topLeftCell="A2" zoomScale="60" zoomScaleNormal="60" workbookViewId="0">
      <selection activeCell="E3" sqref="E3"/>
    </sheetView>
  </sheetViews>
  <sheetFormatPr defaultRowHeight="15"/>
  <cols>
    <col min="1" max="1" width="25.140625" bestFit="1" customWidth="1"/>
    <col min="4" max="4" width="9.140625" style="70"/>
    <col min="11" max="11" width="7.28515625" style="18" customWidth="1"/>
  </cols>
  <sheetData>
    <row r="1" spans="1:12">
      <c r="A1" s="1"/>
      <c r="B1" s="1"/>
      <c r="C1" s="1"/>
      <c r="D1" s="62"/>
      <c r="E1" s="1"/>
      <c r="F1" s="1"/>
      <c r="G1" s="1"/>
      <c r="H1" s="1"/>
      <c r="I1" s="1"/>
      <c r="J1" s="1"/>
      <c r="K1" s="47"/>
      <c r="L1" s="1"/>
    </row>
    <row r="2" spans="1:12">
      <c r="A2" s="1"/>
      <c r="B2" s="1"/>
      <c r="C2" s="1"/>
      <c r="D2" s="62"/>
      <c r="E2" s="42">
        <v>15</v>
      </c>
      <c r="F2" s="1"/>
      <c r="G2" s="1"/>
      <c r="H2" s="1"/>
      <c r="I2" s="1"/>
      <c r="J2" s="1"/>
      <c r="K2" s="47"/>
      <c r="L2" s="1"/>
    </row>
    <row r="3" spans="1:12" ht="15" customHeight="1">
      <c r="A3" s="78" t="s">
        <v>0</v>
      </c>
      <c r="B3" s="87" t="s">
        <v>1</v>
      </c>
      <c r="C3" s="36"/>
      <c r="D3" s="63"/>
      <c r="E3" s="36"/>
      <c r="F3" s="36"/>
      <c r="G3" s="36"/>
      <c r="H3" s="36"/>
      <c r="I3" s="88" t="s">
        <v>3</v>
      </c>
      <c r="J3" s="88" t="s">
        <v>4</v>
      </c>
      <c r="K3" s="84" t="s">
        <v>5</v>
      </c>
      <c r="L3" s="86" t="s">
        <v>6</v>
      </c>
    </row>
    <row r="4" spans="1:12" ht="92.25">
      <c r="A4" s="79"/>
      <c r="B4" s="87"/>
      <c r="C4" s="5" t="s">
        <v>11</v>
      </c>
      <c r="D4" s="64" t="s">
        <v>61</v>
      </c>
      <c r="E4" s="5" t="s">
        <v>62</v>
      </c>
      <c r="F4" s="5" t="s">
        <v>63</v>
      </c>
      <c r="G4" s="5" t="s">
        <v>10</v>
      </c>
      <c r="H4" s="5" t="s">
        <v>13</v>
      </c>
      <c r="I4" s="88"/>
      <c r="J4" s="88"/>
      <c r="K4" s="85"/>
      <c r="L4" s="86"/>
    </row>
    <row r="5" spans="1:12">
      <c r="A5" s="7">
        <v>1</v>
      </c>
      <c r="B5" s="59">
        <v>2</v>
      </c>
      <c r="C5" s="73">
        <v>8</v>
      </c>
      <c r="D5" s="65">
        <v>9</v>
      </c>
      <c r="E5" s="73">
        <v>10</v>
      </c>
      <c r="F5" s="73">
        <v>13</v>
      </c>
      <c r="G5" s="73">
        <v>13</v>
      </c>
      <c r="H5" s="73">
        <v>14</v>
      </c>
      <c r="I5" s="37">
        <v>18</v>
      </c>
      <c r="J5" s="37">
        <v>19</v>
      </c>
      <c r="K5" s="73">
        <v>20</v>
      </c>
      <c r="L5" s="37">
        <v>21</v>
      </c>
    </row>
    <row r="6" spans="1:12">
      <c r="A6" s="13" t="s">
        <v>14</v>
      </c>
      <c r="B6" s="60" t="s">
        <v>15</v>
      </c>
      <c r="C6" s="13"/>
      <c r="D6" s="61">
        <v>4.0000000000000001E-3</v>
      </c>
      <c r="E6" s="13"/>
      <c r="F6" s="13"/>
      <c r="G6" s="13"/>
      <c r="H6" s="13"/>
      <c r="I6" s="13">
        <f t="shared" ref="I6:I55" si="0">SUBTOTAL(9,C6:H6)</f>
        <v>4.0000000000000001E-3</v>
      </c>
      <c r="J6" s="13">
        <f>I6*$E$2</f>
        <v>0.06</v>
      </c>
      <c r="K6" s="13">
        <v>133</v>
      </c>
      <c r="L6" s="38">
        <f>K6*I6</f>
        <v>0.53200000000000003</v>
      </c>
    </row>
    <row r="7" spans="1:12">
      <c r="A7" s="39" t="s">
        <v>16</v>
      </c>
      <c r="B7" s="60" t="s">
        <v>15</v>
      </c>
      <c r="C7" s="13"/>
      <c r="D7" s="61">
        <v>6.2500000000000001E-4</v>
      </c>
      <c r="E7" s="13"/>
      <c r="F7" s="13">
        <v>0.01</v>
      </c>
      <c r="G7" s="13"/>
      <c r="H7" s="13"/>
      <c r="I7" s="13">
        <f t="shared" si="0"/>
        <v>1.0625000000000001E-2</v>
      </c>
      <c r="J7" s="13">
        <f t="shared" ref="J7:J55" si="1">I7*$E$2</f>
        <v>0.15937500000000002</v>
      </c>
      <c r="K7" s="13">
        <v>92</v>
      </c>
      <c r="L7" s="38">
        <f t="shared" ref="L7:L58" si="2">K7*I7</f>
        <v>0.97750000000000004</v>
      </c>
    </row>
    <row r="8" spans="1:12">
      <c r="A8" s="13" t="s">
        <v>17</v>
      </c>
      <c r="B8" s="60" t="s">
        <v>15</v>
      </c>
      <c r="C8" s="13"/>
      <c r="D8" s="61">
        <v>6.4999999999999997E-4</v>
      </c>
      <c r="E8" s="13">
        <v>5.0000000000000001E-4</v>
      </c>
      <c r="F8" s="13"/>
      <c r="G8" s="13"/>
      <c r="H8" s="13"/>
      <c r="I8" s="13">
        <f t="shared" si="0"/>
        <v>1.15E-3</v>
      </c>
      <c r="J8" s="13">
        <f t="shared" si="1"/>
        <v>1.7250000000000001E-2</v>
      </c>
      <c r="K8" s="13">
        <v>19</v>
      </c>
      <c r="L8" s="38">
        <f t="shared" si="2"/>
        <v>2.1850000000000001E-2</v>
      </c>
    </row>
    <row r="9" spans="1:12">
      <c r="A9" s="13" t="s">
        <v>18</v>
      </c>
      <c r="B9" s="60" t="s">
        <v>15</v>
      </c>
      <c r="C9" s="13"/>
      <c r="D9" s="61"/>
      <c r="E9" s="13"/>
      <c r="F9" s="13"/>
      <c r="G9" s="13"/>
      <c r="H9" s="13"/>
      <c r="I9" s="13">
        <f t="shared" si="0"/>
        <v>0</v>
      </c>
      <c r="J9" s="13">
        <f t="shared" si="1"/>
        <v>0</v>
      </c>
      <c r="K9" s="13">
        <v>166.5</v>
      </c>
      <c r="L9" s="38">
        <f t="shared" si="2"/>
        <v>0</v>
      </c>
    </row>
    <row r="10" spans="1:12">
      <c r="A10" s="13" t="s">
        <v>19</v>
      </c>
      <c r="B10" s="60" t="s">
        <v>15</v>
      </c>
      <c r="C10" s="13">
        <v>0.05</v>
      </c>
      <c r="D10" s="61"/>
      <c r="E10" s="13"/>
      <c r="F10" s="13"/>
      <c r="G10" s="13"/>
      <c r="H10" s="13"/>
      <c r="I10" s="13">
        <f t="shared" si="0"/>
        <v>0.05</v>
      </c>
      <c r="J10" s="13">
        <f t="shared" si="1"/>
        <v>0.75</v>
      </c>
      <c r="K10" s="13">
        <v>211.11</v>
      </c>
      <c r="L10" s="38">
        <f t="shared" si="2"/>
        <v>10.555500000000002</v>
      </c>
    </row>
    <row r="11" spans="1:12">
      <c r="A11" s="13" t="s">
        <v>20</v>
      </c>
      <c r="B11" s="60" t="s">
        <v>15</v>
      </c>
      <c r="C11" s="13"/>
      <c r="D11" s="61"/>
      <c r="E11" s="13"/>
      <c r="F11" s="13"/>
      <c r="G11" s="13"/>
      <c r="H11" s="13"/>
      <c r="I11" s="13">
        <f t="shared" si="0"/>
        <v>0</v>
      </c>
      <c r="J11" s="13">
        <f t="shared" si="1"/>
        <v>0</v>
      </c>
      <c r="K11" s="13">
        <v>168</v>
      </c>
      <c r="L11" s="38">
        <f t="shared" si="2"/>
        <v>0</v>
      </c>
    </row>
    <row r="12" spans="1:12">
      <c r="A12" s="13" t="s">
        <v>21</v>
      </c>
      <c r="B12" s="60" t="s">
        <v>15</v>
      </c>
      <c r="C12" s="13"/>
      <c r="D12" s="61"/>
      <c r="E12" s="13"/>
      <c r="F12" s="13"/>
      <c r="G12" s="13"/>
      <c r="H12" s="13"/>
      <c r="I12" s="13">
        <f t="shared" si="0"/>
        <v>0</v>
      </c>
      <c r="J12" s="13">
        <f t="shared" si="1"/>
        <v>0</v>
      </c>
      <c r="K12" s="13">
        <v>268.5</v>
      </c>
      <c r="L12" s="38">
        <f t="shared" si="2"/>
        <v>0</v>
      </c>
    </row>
    <row r="13" spans="1:12">
      <c r="A13" s="13" t="s">
        <v>65</v>
      </c>
      <c r="B13" s="60" t="s">
        <v>15</v>
      </c>
      <c r="C13" s="13"/>
      <c r="D13" s="61"/>
      <c r="E13" s="13"/>
      <c r="F13" s="13"/>
      <c r="G13" s="13"/>
      <c r="H13" s="13"/>
      <c r="I13" s="13">
        <f t="shared" si="0"/>
        <v>0</v>
      </c>
      <c r="J13" s="13">
        <f t="shared" si="1"/>
        <v>0</v>
      </c>
      <c r="K13" s="13">
        <v>106.67</v>
      </c>
      <c r="L13" s="38">
        <f t="shared" si="2"/>
        <v>0</v>
      </c>
    </row>
    <row r="14" spans="1:12">
      <c r="A14" s="13" t="s">
        <v>66</v>
      </c>
      <c r="B14" s="60" t="s">
        <v>15</v>
      </c>
      <c r="C14" s="13"/>
      <c r="D14" s="61"/>
      <c r="E14" s="13"/>
      <c r="F14" s="13"/>
      <c r="G14" s="13"/>
      <c r="H14" s="13"/>
      <c r="I14" s="13">
        <f t="shared" si="0"/>
        <v>0</v>
      </c>
      <c r="J14" s="13">
        <f t="shared" si="1"/>
        <v>0</v>
      </c>
      <c r="K14" s="13">
        <v>294</v>
      </c>
      <c r="L14" s="38">
        <f t="shared" si="2"/>
        <v>0</v>
      </c>
    </row>
    <row r="15" spans="1:12">
      <c r="A15" s="13" t="s">
        <v>67</v>
      </c>
      <c r="B15" s="60" t="s">
        <v>15</v>
      </c>
      <c r="C15" s="13"/>
      <c r="D15" s="61"/>
      <c r="E15" s="13"/>
      <c r="F15" s="13"/>
      <c r="G15" s="13"/>
      <c r="H15" s="13"/>
      <c r="I15" s="13">
        <f t="shared" si="0"/>
        <v>0</v>
      </c>
      <c r="J15" s="13">
        <f t="shared" si="1"/>
        <v>0</v>
      </c>
      <c r="K15" s="13">
        <v>248.6</v>
      </c>
      <c r="L15" s="38">
        <f t="shared" si="2"/>
        <v>0</v>
      </c>
    </row>
    <row r="16" spans="1:12">
      <c r="A16" s="13" t="s">
        <v>23</v>
      </c>
      <c r="B16" s="60" t="s">
        <v>15</v>
      </c>
      <c r="C16" s="13"/>
      <c r="D16" s="61">
        <v>1.5E-3</v>
      </c>
      <c r="E16" s="13"/>
      <c r="F16" s="13"/>
      <c r="G16" s="13"/>
      <c r="H16" s="13"/>
      <c r="I16" s="13">
        <f t="shared" si="0"/>
        <v>1.5E-3</v>
      </c>
      <c r="J16" s="13">
        <f t="shared" si="1"/>
        <v>2.2499999999999999E-2</v>
      </c>
      <c r="K16" s="13">
        <v>410</v>
      </c>
      <c r="L16" s="38">
        <f t="shared" si="2"/>
        <v>0.61499999999999999</v>
      </c>
    </row>
    <row r="17" spans="1:12">
      <c r="A17" s="13" t="s">
        <v>24</v>
      </c>
      <c r="B17" s="60" t="s">
        <v>15</v>
      </c>
      <c r="C17" s="13"/>
      <c r="D17" s="61"/>
      <c r="E17" s="13"/>
      <c r="F17" s="13">
        <v>1.6E-2</v>
      </c>
      <c r="G17" s="13"/>
      <c r="H17" s="13"/>
      <c r="I17" s="13">
        <f t="shared" si="0"/>
        <v>1.6E-2</v>
      </c>
      <c r="J17" s="13">
        <f t="shared" si="1"/>
        <v>0.24</v>
      </c>
      <c r="K17" s="13">
        <v>290</v>
      </c>
      <c r="L17" s="38">
        <f t="shared" si="2"/>
        <v>4.6399999999999997</v>
      </c>
    </row>
    <row r="18" spans="1:12">
      <c r="A18" s="13" t="s">
        <v>25</v>
      </c>
      <c r="B18" s="60" t="s">
        <v>15</v>
      </c>
      <c r="C18" s="13"/>
      <c r="D18" s="61"/>
      <c r="E18" s="13"/>
      <c r="F18" s="13"/>
      <c r="G18" s="13"/>
      <c r="H18" s="13"/>
      <c r="I18" s="13">
        <f t="shared" si="0"/>
        <v>0</v>
      </c>
      <c r="J18" s="13">
        <f t="shared" si="1"/>
        <v>0</v>
      </c>
      <c r="K18" s="13">
        <v>1100</v>
      </c>
      <c r="L18" s="38">
        <f t="shared" si="2"/>
        <v>0</v>
      </c>
    </row>
    <row r="19" spans="1:12">
      <c r="A19" s="55" t="s">
        <v>68</v>
      </c>
      <c r="B19" s="60" t="s">
        <v>15</v>
      </c>
      <c r="C19" s="13"/>
      <c r="D19" s="61"/>
      <c r="E19" s="13"/>
      <c r="F19" s="13"/>
      <c r="G19" s="13"/>
      <c r="H19" s="13"/>
      <c r="I19" s="13">
        <f t="shared" si="0"/>
        <v>0</v>
      </c>
      <c r="J19" s="13">
        <f t="shared" si="1"/>
        <v>0</v>
      </c>
      <c r="K19" s="13">
        <v>312</v>
      </c>
      <c r="L19" s="38">
        <f t="shared" si="2"/>
        <v>0</v>
      </c>
    </row>
    <row r="20" spans="1:12">
      <c r="A20" s="13" t="s">
        <v>26</v>
      </c>
      <c r="B20" s="60"/>
      <c r="C20" s="13"/>
      <c r="D20" s="61">
        <v>8.3599999999999994E-3</v>
      </c>
      <c r="E20" s="13"/>
      <c r="F20" s="13"/>
      <c r="G20" s="13"/>
      <c r="H20" s="13"/>
      <c r="I20" s="13">
        <f t="shared" si="0"/>
        <v>8.3599999999999994E-3</v>
      </c>
      <c r="J20" s="13">
        <f t="shared" si="1"/>
        <v>0.12539999999999998</v>
      </c>
      <c r="K20" s="13">
        <v>238</v>
      </c>
      <c r="L20" s="38">
        <f t="shared" si="2"/>
        <v>1.9896799999999999</v>
      </c>
    </row>
    <row r="21" spans="1:12">
      <c r="A21" s="13" t="s">
        <v>27</v>
      </c>
      <c r="B21" s="60" t="s">
        <v>28</v>
      </c>
      <c r="C21" s="13"/>
      <c r="D21" s="61"/>
      <c r="E21" s="13"/>
      <c r="F21" s="13"/>
      <c r="G21" s="13"/>
      <c r="H21" s="13"/>
      <c r="I21" s="13">
        <f t="shared" si="0"/>
        <v>0</v>
      </c>
      <c r="J21" s="13">
        <f t="shared" si="1"/>
        <v>0</v>
      </c>
      <c r="K21" s="13">
        <v>89.47</v>
      </c>
      <c r="L21" s="38">
        <f t="shared" si="2"/>
        <v>0</v>
      </c>
    </row>
    <row r="22" spans="1:12">
      <c r="A22" s="13" t="s">
        <v>29</v>
      </c>
      <c r="B22" s="60" t="s">
        <v>15</v>
      </c>
      <c r="C22" s="13"/>
      <c r="D22" s="61"/>
      <c r="E22" s="13"/>
      <c r="F22" s="13"/>
      <c r="G22" s="13"/>
      <c r="H22" s="13"/>
      <c r="I22" s="13">
        <f t="shared" si="0"/>
        <v>0</v>
      </c>
      <c r="J22" s="13">
        <f t="shared" si="1"/>
        <v>0</v>
      </c>
      <c r="K22" s="13">
        <v>200</v>
      </c>
      <c r="L22" s="38">
        <f t="shared" si="2"/>
        <v>0</v>
      </c>
    </row>
    <row r="23" spans="1:12">
      <c r="A23" s="13" t="s">
        <v>30</v>
      </c>
      <c r="B23" s="60" t="s">
        <v>15</v>
      </c>
      <c r="C23" s="13"/>
      <c r="D23" s="61"/>
      <c r="E23" s="13"/>
      <c r="F23" s="13"/>
      <c r="G23" s="13"/>
      <c r="H23" s="13"/>
      <c r="I23" s="13">
        <f t="shared" si="0"/>
        <v>0</v>
      </c>
      <c r="J23" s="13">
        <f t="shared" si="1"/>
        <v>0</v>
      </c>
      <c r="K23" s="13">
        <v>560</v>
      </c>
      <c r="L23" s="38">
        <f t="shared" si="2"/>
        <v>0</v>
      </c>
    </row>
    <row r="24" spans="1:12">
      <c r="A24" s="13" t="s">
        <v>22</v>
      </c>
      <c r="B24" s="60" t="s">
        <v>15</v>
      </c>
      <c r="C24" s="13"/>
      <c r="D24" s="61"/>
      <c r="E24" s="13"/>
      <c r="F24" s="13"/>
      <c r="G24" s="13"/>
      <c r="H24" s="13"/>
      <c r="I24" s="13">
        <f t="shared" si="0"/>
        <v>0</v>
      </c>
      <c r="J24" s="13">
        <f t="shared" si="1"/>
        <v>0</v>
      </c>
      <c r="K24" s="13">
        <v>224</v>
      </c>
      <c r="L24" s="38">
        <f t="shared" si="2"/>
        <v>0</v>
      </c>
    </row>
    <row r="25" spans="1:12">
      <c r="A25" s="13" t="s">
        <v>31</v>
      </c>
      <c r="B25" s="60" t="s">
        <v>15</v>
      </c>
      <c r="C25" s="13"/>
      <c r="D25" s="61"/>
      <c r="E25" s="13"/>
      <c r="F25" s="13"/>
      <c r="G25" s="13"/>
      <c r="H25" s="13"/>
      <c r="I25" s="13">
        <f t="shared" si="0"/>
        <v>0</v>
      </c>
      <c r="J25" s="13">
        <f t="shared" si="1"/>
        <v>0</v>
      </c>
      <c r="K25" s="13">
        <v>52.22</v>
      </c>
      <c r="L25" s="38">
        <f t="shared" si="2"/>
        <v>0</v>
      </c>
    </row>
    <row r="26" spans="1:12">
      <c r="A26" s="13" t="s">
        <v>32</v>
      </c>
      <c r="B26" s="60" t="s">
        <v>15</v>
      </c>
      <c r="C26" s="13"/>
      <c r="D26" s="61"/>
      <c r="E26" s="13"/>
      <c r="F26" s="13"/>
      <c r="G26" s="13"/>
      <c r="H26" s="13"/>
      <c r="I26" s="13">
        <f t="shared" si="0"/>
        <v>0</v>
      </c>
      <c r="J26" s="13">
        <f t="shared" si="1"/>
        <v>0</v>
      </c>
      <c r="K26" s="13">
        <v>81.25</v>
      </c>
      <c r="L26" s="38">
        <f t="shared" si="2"/>
        <v>0</v>
      </c>
    </row>
    <row r="27" spans="1:12">
      <c r="A27" s="13" t="s">
        <v>33</v>
      </c>
      <c r="B27" s="60" t="s">
        <v>15</v>
      </c>
      <c r="C27" s="13"/>
      <c r="D27" s="61"/>
      <c r="E27" s="13"/>
      <c r="F27" s="13"/>
      <c r="G27" s="13"/>
      <c r="H27" s="13"/>
      <c r="I27" s="13">
        <f t="shared" si="0"/>
        <v>0</v>
      </c>
      <c r="J27" s="13">
        <f t="shared" si="1"/>
        <v>0</v>
      </c>
      <c r="K27" s="13">
        <v>62.5</v>
      </c>
      <c r="L27" s="38">
        <f t="shared" si="2"/>
        <v>0</v>
      </c>
    </row>
    <row r="28" spans="1:12">
      <c r="A28" s="13" t="s">
        <v>34</v>
      </c>
      <c r="B28" s="60" t="s">
        <v>15</v>
      </c>
      <c r="C28" s="13"/>
      <c r="D28" s="61"/>
      <c r="E28" s="13">
        <v>0.05</v>
      </c>
      <c r="F28" s="13"/>
      <c r="G28" s="13"/>
      <c r="H28" s="13"/>
      <c r="I28" s="13">
        <f t="shared" si="0"/>
        <v>0.05</v>
      </c>
      <c r="J28" s="13">
        <f t="shared" si="1"/>
        <v>0.75</v>
      </c>
      <c r="K28" s="13">
        <v>42.86</v>
      </c>
      <c r="L28" s="38">
        <f t="shared" si="2"/>
        <v>2.1430000000000002</v>
      </c>
    </row>
    <row r="29" spans="1:12">
      <c r="A29" s="13" t="s">
        <v>35</v>
      </c>
      <c r="B29" s="60" t="s">
        <v>15</v>
      </c>
      <c r="C29" s="13"/>
      <c r="D29" s="61"/>
      <c r="E29" s="13"/>
      <c r="F29" s="13"/>
      <c r="G29" s="13"/>
      <c r="H29" s="13"/>
      <c r="I29" s="13">
        <f t="shared" si="0"/>
        <v>0</v>
      </c>
      <c r="J29" s="13">
        <f t="shared" si="1"/>
        <v>0</v>
      </c>
      <c r="K29" s="13">
        <v>62.5</v>
      </c>
      <c r="L29" s="38">
        <f t="shared" si="2"/>
        <v>0</v>
      </c>
    </row>
    <row r="30" spans="1:12">
      <c r="A30" s="13" t="s">
        <v>36</v>
      </c>
      <c r="B30" s="60" t="s">
        <v>15</v>
      </c>
      <c r="C30" s="13"/>
      <c r="D30" s="61"/>
      <c r="E30" s="13"/>
      <c r="F30" s="13"/>
      <c r="G30" s="13"/>
      <c r="H30" s="13"/>
      <c r="I30" s="13">
        <f t="shared" si="0"/>
        <v>0</v>
      </c>
      <c r="J30" s="13">
        <f t="shared" si="1"/>
        <v>0</v>
      </c>
      <c r="K30" s="13">
        <v>105.56</v>
      </c>
      <c r="L30" s="38">
        <f t="shared" si="2"/>
        <v>0</v>
      </c>
    </row>
    <row r="31" spans="1:12">
      <c r="A31" s="13" t="s">
        <v>37</v>
      </c>
      <c r="B31" s="60" t="s">
        <v>15</v>
      </c>
      <c r="C31" s="13"/>
      <c r="D31" s="61"/>
      <c r="E31" s="13"/>
      <c r="F31" s="13"/>
      <c r="G31" s="13"/>
      <c r="H31" s="13"/>
      <c r="I31" s="13">
        <f t="shared" si="0"/>
        <v>0</v>
      </c>
      <c r="J31" s="13">
        <f t="shared" si="1"/>
        <v>0</v>
      </c>
      <c r="K31" s="13">
        <v>47</v>
      </c>
      <c r="L31" s="38">
        <f t="shared" si="2"/>
        <v>0</v>
      </c>
    </row>
    <row r="32" spans="1:12">
      <c r="A32" s="13" t="s">
        <v>38</v>
      </c>
      <c r="B32" s="60" t="s">
        <v>15</v>
      </c>
      <c r="C32" s="13"/>
      <c r="D32" s="61"/>
      <c r="E32" s="13"/>
      <c r="F32" s="13"/>
      <c r="G32" s="13"/>
      <c r="H32" s="13"/>
      <c r="I32" s="13">
        <f t="shared" si="0"/>
        <v>0</v>
      </c>
      <c r="J32" s="13">
        <f t="shared" si="1"/>
        <v>0</v>
      </c>
      <c r="K32" s="13">
        <v>171.11</v>
      </c>
      <c r="L32" s="38">
        <f t="shared" si="2"/>
        <v>0</v>
      </c>
    </row>
    <row r="33" spans="1:12">
      <c r="A33" s="13" t="s">
        <v>39</v>
      </c>
      <c r="B33" s="60" t="s">
        <v>15</v>
      </c>
      <c r="C33" s="13"/>
      <c r="D33" s="61">
        <v>7.3999999999999996E-2</v>
      </c>
      <c r="E33" s="13"/>
      <c r="F33" s="13"/>
      <c r="G33" s="13"/>
      <c r="H33" s="13"/>
      <c r="I33" s="13">
        <f t="shared" si="0"/>
        <v>7.3999999999999996E-2</v>
      </c>
      <c r="J33" s="13">
        <f t="shared" si="1"/>
        <v>1.1099999999999999</v>
      </c>
      <c r="K33" s="13">
        <v>400</v>
      </c>
      <c r="L33" s="38">
        <f t="shared" si="2"/>
        <v>29.599999999999998</v>
      </c>
    </row>
    <row r="34" spans="1:12">
      <c r="A34" s="13" t="s">
        <v>69</v>
      </c>
      <c r="B34" s="60" t="s">
        <v>15</v>
      </c>
      <c r="C34" s="13"/>
      <c r="D34" s="61"/>
      <c r="E34" s="13"/>
      <c r="F34" s="13"/>
      <c r="G34" s="13"/>
      <c r="H34" s="13"/>
      <c r="I34" s="13">
        <f t="shared" si="0"/>
        <v>0</v>
      </c>
      <c r="J34" s="13">
        <f t="shared" si="1"/>
        <v>0</v>
      </c>
      <c r="K34" s="13">
        <v>242</v>
      </c>
      <c r="L34" s="38">
        <f t="shared" si="2"/>
        <v>0</v>
      </c>
    </row>
    <row r="35" spans="1:12">
      <c r="A35" s="13" t="s">
        <v>40</v>
      </c>
      <c r="B35" s="60" t="s">
        <v>15</v>
      </c>
      <c r="C35" s="13"/>
      <c r="D35" s="61"/>
      <c r="E35" s="13"/>
      <c r="F35" s="13"/>
      <c r="G35" s="13"/>
      <c r="H35" s="13"/>
      <c r="I35" s="13">
        <f t="shared" si="0"/>
        <v>0</v>
      </c>
      <c r="J35" s="13">
        <f t="shared" si="1"/>
        <v>0</v>
      </c>
      <c r="K35" s="13"/>
      <c r="L35" s="38">
        <f t="shared" si="2"/>
        <v>0</v>
      </c>
    </row>
    <row r="36" spans="1:12">
      <c r="A36" s="13" t="s">
        <v>41</v>
      </c>
      <c r="B36" s="60" t="s">
        <v>15</v>
      </c>
      <c r="C36" s="13"/>
      <c r="D36" s="61"/>
      <c r="E36" s="13"/>
      <c r="F36" s="13"/>
      <c r="G36" s="13"/>
      <c r="H36" s="13"/>
      <c r="I36" s="13">
        <f t="shared" si="0"/>
        <v>0</v>
      </c>
      <c r="J36" s="13">
        <f t="shared" si="1"/>
        <v>0</v>
      </c>
      <c r="K36" s="13">
        <v>586.66999999999996</v>
      </c>
      <c r="L36" s="38">
        <f t="shared" si="2"/>
        <v>0</v>
      </c>
    </row>
    <row r="37" spans="1:12">
      <c r="A37" s="13" t="s">
        <v>42</v>
      </c>
      <c r="B37" s="60" t="s">
        <v>15</v>
      </c>
      <c r="C37" s="13"/>
      <c r="D37" s="61"/>
      <c r="E37" s="13"/>
      <c r="F37" s="13"/>
      <c r="G37" s="13"/>
      <c r="H37" s="13"/>
      <c r="I37" s="13">
        <f t="shared" si="0"/>
        <v>0</v>
      </c>
      <c r="J37" s="13">
        <f t="shared" si="1"/>
        <v>0</v>
      </c>
      <c r="K37" s="38">
        <v>455.62</v>
      </c>
      <c r="L37" s="38">
        <f t="shared" si="2"/>
        <v>0</v>
      </c>
    </row>
    <row r="38" spans="1:12">
      <c r="A38" s="13" t="s">
        <v>43</v>
      </c>
      <c r="B38" s="60" t="s">
        <v>15</v>
      </c>
      <c r="C38" s="13"/>
      <c r="D38" s="61"/>
      <c r="E38" s="13"/>
      <c r="F38" s="13"/>
      <c r="G38" s="13"/>
      <c r="H38" s="13"/>
      <c r="I38" s="13">
        <f t="shared" si="0"/>
        <v>0</v>
      </c>
      <c r="J38" s="13">
        <f t="shared" si="1"/>
        <v>0</v>
      </c>
      <c r="K38" s="13">
        <v>715</v>
      </c>
      <c r="L38" s="38">
        <f t="shared" si="2"/>
        <v>0</v>
      </c>
    </row>
    <row r="39" spans="1:12">
      <c r="A39" s="13" t="s">
        <v>44</v>
      </c>
      <c r="B39" s="60" t="s">
        <v>15</v>
      </c>
      <c r="C39" s="13"/>
      <c r="D39" s="61"/>
      <c r="E39" s="13">
        <v>5.0000000000000001E-3</v>
      </c>
      <c r="F39" s="13"/>
      <c r="G39" s="13"/>
      <c r="H39" s="13"/>
      <c r="I39" s="13">
        <f t="shared" si="0"/>
        <v>5.0000000000000001E-3</v>
      </c>
      <c r="J39" s="13">
        <f t="shared" si="1"/>
        <v>7.4999999999999997E-2</v>
      </c>
      <c r="K39" s="13">
        <v>750</v>
      </c>
      <c r="L39" s="38">
        <f t="shared" si="2"/>
        <v>3.75</v>
      </c>
    </row>
    <row r="40" spans="1:12">
      <c r="A40" s="13" t="s">
        <v>45</v>
      </c>
      <c r="B40" s="60" t="s">
        <v>15</v>
      </c>
      <c r="C40" s="13"/>
      <c r="D40" s="61"/>
      <c r="E40" s="13"/>
      <c r="F40" s="13"/>
      <c r="G40" s="13"/>
      <c r="H40" s="13"/>
      <c r="I40" s="13">
        <f t="shared" si="0"/>
        <v>0</v>
      </c>
      <c r="J40" s="13">
        <f t="shared" si="1"/>
        <v>0</v>
      </c>
      <c r="K40" s="13">
        <v>340</v>
      </c>
      <c r="L40" s="38">
        <f t="shared" si="2"/>
        <v>0</v>
      </c>
    </row>
    <row r="41" spans="1:12">
      <c r="A41" s="13" t="s">
        <v>46</v>
      </c>
      <c r="B41" s="60" t="s">
        <v>15</v>
      </c>
      <c r="C41" s="13"/>
      <c r="D41" s="61"/>
      <c r="E41" s="13"/>
      <c r="F41" s="13"/>
      <c r="G41" s="13"/>
      <c r="H41" s="13"/>
      <c r="I41" s="13">
        <f t="shared" si="0"/>
        <v>0</v>
      </c>
      <c r="J41" s="13">
        <f t="shared" si="1"/>
        <v>0</v>
      </c>
      <c r="K41" s="13">
        <v>30</v>
      </c>
      <c r="L41" s="38">
        <f t="shared" si="2"/>
        <v>0</v>
      </c>
    </row>
    <row r="42" spans="1:12">
      <c r="A42" s="13" t="s">
        <v>47</v>
      </c>
      <c r="B42" s="60" t="s">
        <v>15</v>
      </c>
      <c r="C42" s="13"/>
      <c r="D42" s="61"/>
      <c r="E42" s="13"/>
      <c r="F42" s="13"/>
      <c r="G42" s="13"/>
      <c r="H42" s="13"/>
      <c r="I42" s="13">
        <f t="shared" si="0"/>
        <v>0</v>
      </c>
      <c r="J42" s="13">
        <f t="shared" si="1"/>
        <v>0</v>
      </c>
      <c r="K42" s="13">
        <v>35</v>
      </c>
      <c r="L42" s="38">
        <f t="shared" si="2"/>
        <v>0</v>
      </c>
    </row>
    <row r="43" spans="1:12">
      <c r="A43" s="20" t="s">
        <v>48</v>
      </c>
      <c r="B43" s="60" t="s">
        <v>15</v>
      </c>
      <c r="C43" s="13"/>
      <c r="D43" s="66">
        <v>2.5000000000000001E-2</v>
      </c>
      <c r="E43" s="20"/>
      <c r="F43" s="20"/>
      <c r="G43" s="13"/>
      <c r="H43" s="13"/>
      <c r="I43" s="13">
        <f t="shared" si="0"/>
        <v>2.5000000000000001E-2</v>
      </c>
      <c r="J43" s="13">
        <f t="shared" si="1"/>
        <v>0.375</v>
      </c>
      <c r="K43" s="13">
        <v>40</v>
      </c>
      <c r="L43" s="38">
        <f t="shared" si="2"/>
        <v>1</v>
      </c>
    </row>
    <row r="44" spans="1:12">
      <c r="A44" s="13" t="s">
        <v>49</v>
      </c>
      <c r="B44" s="60" t="s">
        <v>15</v>
      </c>
      <c r="C44" s="13"/>
      <c r="D44" s="61"/>
      <c r="E44" s="13"/>
      <c r="F44" s="13"/>
      <c r="G44" s="13"/>
      <c r="H44" s="13"/>
      <c r="I44" s="13">
        <f t="shared" si="0"/>
        <v>0</v>
      </c>
      <c r="J44" s="13">
        <f t="shared" si="1"/>
        <v>0</v>
      </c>
      <c r="K44" s="13">
        <v>35</v>
      </c>
      <c r="L44" s="38">
        <f t="shared" si="2"/>
        <v>0</v>
      </c>
    </row>
    <row r="45" spans="1:12">
      <c r="A45" s="13" t="s">
        <v>50</v>
      </c>
      <c r="B45" s="60" t="s">
        <v>15</v>
      </c>
      <c r="C45" s="13"/>
      <c r="D45" s="61">
        <v>1.1999999999999999E-3</v>
      </c>
      <c r="E45" s="13"/>
      <c r="F45" s="13"/>
      <c r="G45" s="13"/>
      <c r="H45" s="13"/>
      <c r="I45" s="13">
        <f t="shared" si="0"/>
        <v>1.1999999999999999E-3</v>
      </c>
      <c r="J45" s="13">
        <f t="shared" si="1"/>
        <v>1.7999999999999999E-2</v>
      </c>
      <c r="K45" s="13">
        <v>30</v>
      </c>
      <c r="L45" s="38">
        <f t="shared" si="2"/>
        <v>3.5999999999999997E-2</v>
      </c>
    </row>
    <row r="46" spans="1:12">
      <c r="A46" s="26" t="s">
        <v>51</v>
      </c>
      <c r="B46" s="60" t="s">
        <v>15</v>
      </c>
      <c r="C46" s="13"/>
      <c r="D46" s="67"/>
      <c r="E46" s="26"/>
      <c r="F46" s="26"/>
      <c r="G46" s="13"/>
      <c r="H46" s="13"/>
      <c r="I46" s="13">
        <f t="shared" si="0"/>
        <v>0</v>
      </c>
      <c r="J46" s="13">
        <f t="shared" si="1"/>
        <v>0</v>
      </c>
      <c r="K46" s="13">
        <v>315</v>
      </c>
      <c r="L46" s="38">
        <f t="shared" si="2"/>
        <v>0</v>
      </c>
    </row>
    <row r="47" spans="1:12">
      <c r="A47" s="13" t="s">
        <v>52</v>
      </c>
      <c r="B47" s="60" t="s">
        <v>15</v>
      </c>
      <c r="C47" s="13"/>
      <c r="D47" s="61">
        <v>3.0000000000000001E-3</v>
      </c>
      <c r="E47" s="13"/>
      <c r="F47" s="13"/>
      <c r="G47" s="13"/>
      <c r="H47" s="13"/>
      <c r="I47" s="13">
        <f t="shared" si="0"/>
        <v>3.0000000000000001E-3</v>
      </c>
      <c r="J47" s="13">
        <f t="shared" si="1"/>
        <v>4.4999999999999998E-2</v>
      </c>
      <c r="K47" s="13">
        <v>32.5</v>
      </c>
      <c r="L47" s="38">
        <f t="shared" si="2"/>
        <v>9.7500000000000003E-2</v>
      </c>
    </row>
    <row r="48" spans="1:12">
      <c r="A48" s="13" t="s">
        <v>53</v>
      </c>
      <c r="B48" s="60" t="s">
        <v>15</v>
      </c>
      <c r="C48" s="13"/>
      <c r="D48" s="61">
        <v>1.61E-2</v>
      </c>
      <c r="E48" s="13"/>
      <c r="F48" s="13"/>
      <c r="G48" s="13">
        <v>0.04</v>
      </c>
      <c r="H48" s="13"/>
      <c r="I48" s="13">
        <f t="shared" si="0"/>
        <v>5.6099999999999997E-2</v>
      </c>
      <c r="J48" s="13">
        <f t="shared" si="1"/>
        <v>0.84149999999999991</v>
      </c>
      <c r="K48" s="13">
        <v>60</v>
      </c>
      <c r="L48" s="38">
        <f t="shared" si="2"/>
        <v>3.3659999999999997</v>
      </c>
    </row>
    <row r="49" spans="1:12">
      <c r="A49" s="13" t="s">
        <v>54</v>
      </c>
      <c r="B49" s="60" t="s">
        <v>15</v>
      </c>
      <c r="C49" s="13"/>
      <c r="D49" s="61"/>
      <c r="E49" s="13"/>
      <c r="F49" s="13"/>
      <c r="G49" s="13"/>
      <c r="H49" s="13"/>
      <c r="I49" s="13">
        <f t="shared" si="0"/>
        <v>0</v>
      </c>
      <c r="J49" s="13">
        <f t="shared" si="1"/>
        <v>0</v>
      </c>
      <c r="K49" s="13">
        <v>78</v>
      </c>
      <c r="L49" s="38">
        <f t="shared" si="2"/>
        <v>0</v>
      </c>
    </row>
    <row r="50" spans="1:12">
      <c r="A50" s="32" t="s">
        <v>55</v>
      </c>
      <c r="B50" s="60" t="s">
        <v>15</v>
      </c>
      <c r="C50" s="13"/>
      <c r="D50" s="61"/>
      <c r="E50" s="32"/>
      <c r="F50" s="13"/>
      <c r="G50" s="13"/>
      <c r="H50" s="13"/>
      <c r="I50" s="13">
        <f t="shared" si="0"/>
        <v>0</v>
      </c>
      <c r="J50" s="13">
        <f t="shared" si="1"/>
        <v>0</v>
      </c>
      <c r="K50" s="13">
        <v>160</v>
      </c>
      <c r="L50" s="38">
        <f t="shared" si="2"/>
        <v>0</v>
      </c>
    </row>
    <row r="51" spans="1:12">
      <c r="A51" s="13" t="s">
        <v>56</v>
      </c>
      <c r="B51" s="60" t="s">
        <v>15</v>
      </c>
      <c r="C51" s="13"/>
      <c r="D51" s="61"/>
      <c r="E51" s="13"/>
      <c r="F51" s="13"/>
      <c r="G51" s="13"/>
      <c r="H51" s="13"/>
      <c r="I51" s="13">
        <f t="shared" si="0"/>
        <v>0</v>
      </c>
      <c r="J51" s="13">
        <f t="shared" si="1"/>
        <v>0</v>
      </c>
      <c r="K51" s="13">
        <v>320</v>
      </c>
      <c r="L51" s="38">
        <f t="shared" si="2"/>
        <v>0</v>
      </c>
    </row>
    <row r="52" spans="1:12">
      <c r="A52" s="13" t="s">
        <v>57</v>
      </c>
      <c r="B52" s="60"/>
      <c r="C52" s="13"/>
      <c r="D52" s="61"/>
      <c r="E52" s="13"/>
      <c r="F52" s="13"/>
      <c r="G52" s="13"/>
      <c r="H52" s="13"/>
      <c r="I52" s="13">
        <f t="shared" si="0"/>
        <v>0</v>
      </c>
      <c r="J52" s="13">
        <f t="shared" si="1"/>
        <v>0</v>
      </c>
      <c r="K52" s="13">
        <v>102</v>
      </c>
      <c r="L52" s="38">
        <f t="shared" si="2"/>
        <v>0</v>
      </c>
    </row>
    <row r="53" spans="1:12">
      <c r="A53" s="13" t="s">
        <v>70</v>
      </c>
      <c r="B53" s="60" t="s">
        <v>15</v>
      </c>
      <c r="C53" s="13"/>
      <c r="D53" s="61"/>
      <c r="E53" s="13"/>
      <c r="F53" s="13"/>
      <c r="G53" s="13"/>
      <c r="H53" s="13"/>
      <c r="I53" s="13">
        <f t="shared" si="0"/>
        <v>0</v>
      </c>
      <c r="J53" s="13">
        <f t="shared" si="1"/>
        <v>0</v>
      </c>
      <c r="K53" s="13">
        <v>280</v>
      </c>
      <c r="L53" s="38">
        <f t="shared" si="2"/>
        <v>0</v>
      </c>
    </row>
    <row r="54" spans="1:12">
      <c r="A54" s="13" t="s">
        <v>58</v>
      </c>
      <c r="B54" s="60" t="s">
        <v>15</v>
      </c>
      <c r="C54" s="13"/>
      <c r="D54" s="61"/>
      <c r="E54" s="13"/>
      <c r="F54" s="13">
        <v>5.6000000000000001E-2</v>
      </c>
      <c r="G54" s="13"/>
      <c r="H54" s="13"/>
      <c r="I54" s="13">
        <f t="shared" si="0"/>
        <v>5.6000000000000001E-2</v>
      </c>
      <c r="J54" s="13">
        <f t="shared" si="1"/>
        <v>0.84</v>
      </c>
      <c r="K54" s="13">
        <v>186</v>
      </c>
      <c r="L54" s="38">
        <f t="shared" si="2"/>
        <v>10.416</v>
      </c>
    </row>
    <row r="55" spans="1:12">
      <c r="A55" s="13" t="s">
        <v>59</v>
      </c>
      <c r="B55" s="60" t="s">
        <v>15</v>
      </c>
      <c r="C55" s="13"/>
      <c r="D55" s="61"/>
      <c r="E55" s="13"/>
      <c r="F55" s="13"/>
      <c r="G55" s="13"/>
      <c r="H55" s="13"/>
      <c r="I55" s="13">
        <f t="shared" si="0"/>
        <v>0</v>
      </c>
      <c r="J55" s="13">
        <f t="shared" si="1"/>
        <v>0</v>
      </c>
      <c r="K55" s="13">
        <v>530</v>
      </c>
      <c r="L55" s="38">
        <f t="shared" si="2"/>
        <v>0</v>
      </c>
    </row>
    <row r="56" spans="1:12">
      <c r="A56" s="13" t="s">
        <v>60</v>
      </c>
      <c r="B56" s="60"/>
      <c r="C56" s="13"/>
      <c r="D56" s="61"/>
      <c r="E56" s="13"/>
      <c r="F56" s="13"/>
      <c r="G56" s="13"/>
      <c r="H56" s="13"/>
      <c r="I56" s="13">
        <f t="shared" ref="I56:I58" si="3">SUBTOTAL(9,C56:H56)</f>
        <v>0</v>
      </c>
      <c r="J56" s="13">
        <f t="shared" ref="J56:J58" si="4">I56*$E$2</f>
        <v>0</v>
      </c>
      <c r="K56" s="13">
        <v>560</v>
      </c>
      <c r="L56" s="38">
        <f t="shared" si="2"/>
        <v>0</v>
      </c>
    </row>
    <row r="57" spans="1:12">
      <c r="A57" s="13" t="s">
        <v>71</v>
      </c>
      <c r="B57" s="9"/>
      <c r="C57" s="16"/>
      <c r="D57" s="61"/>
      <c r="E57" s="16"/>
      <c r="F57" s="16"/>
      <c r="G57" s="16"/>
      <c r="H57" s="16"/>
      <c r="I57" s="13">
        <f t="shared" si="3"/>
        <v>0</v>
      </c>
      <c r="J57" s="13">
        <f t="shared" si="4"/>
        <v>0</v>
      </c>
      <c r="K57" s="13">
        <v>2285.7139999999999</v>
      </c>
      <c r="L57" s="38">
        <f t="shared" si="2"/>
        <v>0</v>
      </c>
    </row>
    <row r="58" spans="1:12">
      <c r="A58" s="13" t="s">
        <v>72</v>
      </c>
      <c r="B58" s="16"/>
      <c r="C58" s="16"/>
      <c r="D58" s="61"/>
      <c r="E58" s="17"/>
      <c r="F58" s="17"/>
      <c r="G58" s="17"/>
      <c r="H58" s="17"/>
      <c r="I58" s="13">
        <f t="shared" si="3"/>
        <v>0</v>
      </c>
      <c r="J58" s="13">
        <f t="shared" si="4"/>
        <v>0</v>
      </c>
      <c r="K58" s="13">
        <v>143</v>
      </c>
      <c r="L58" s="38">
        <f t="shared" si="2"/>
        <v>0</v>
      </c>
    </row>
    <row r="59" spans="1:12">
      <c r="C59" s="33">
        <f>SUMPRODUCT(C6:C58*$K$6:$K$58)</f>
        <v>10.555500000000002</v>
      </c>
      <c r="D59" s="33">
        <f t="shared" ref="D59:G59" si="5">SUMPRODUCT(D6:D58*$K$6:$K$58)</f>
        <v>34.906029999999994</v>
      </c>
      <c r="E59" s="33">
        <f t="shared" si="5"/>
        <v>5.9024999999999999</v>
      </c>
      <c r="F59" s="33">
        <f t="shared" si="5"/>
        <v>15.975999999999999</v>
      </c>
      <c r="G59" s="33">
        <f t="shared" si="5"/>
        <v>2.4</v>
      </c>
      <c r="H59" s="54">
        <f>SUM(C59:G59)</f>
        <v>69.740030000000004</v>
      </c>
    </row>
    <row r="60" spans="1:12">
      <c r="D60" s="72">
        <f>D59*1.23</f>
        <v>42.934416899999995</v>
      </c>
      <c r="E60" s="72">
        <f>E59*1.23</f>
        <v>7.2600749999999996</v>
      </c>
      <c r="H60" s="71">
        <f>D60+E60+F59+G59+C59</f>
        <v>79.125991900000002</v>
      </c>
    </row>
    <row r="61" spans="1:12">
      <c r="D61" s="72">
        <f>D60-D59</f>
        <v>8.028386900000001</v>
      </c>
      <c r="E61" s="72">
        <f>E60-E59</f>
        <v>1.3575749999999998</v>
      </c>
    </row>
  </sheetData>
  <mergeCells count="6">
    <mergeCell ref="L3:L4"/>
    <mergeCell ref="A3:A4"/>
    <mergeCell ref="B3:B4"/>
    <mergeCell ref="I3:I4"/>
    <mergeCell ref="J3:J4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10" zoomScale="60" zoomScaleNormal="60" workbookViewId="0">
      <selection activeCell="J44" sqref="J44"/>
    </sheetView>
  </sheetViews>
  <sheetFormatPr defaultRowHeight="15"/>
  <cols>
    <col min="1" max="1" width="22.28515625" bestFit="1" customWidth="1"/>
  </cols>
  <sheetData>
    <row r="1" spans="1:10">
      <c r="A1" s="44">
        <v>45280</v>
      </c>
      <c r="B1" s="16">
        <f>'овз 12-18'!U2</f>
        <v>5</v>
      </c>
      <c r="C1" s="16">
        <f>'овз 7-10'!U2</f>
        <v>1</v>
      </c>
      <c r="D1" s="16">
        <f>'инв 12-18'!U2</f>
        <v>1</v>
      </c>
      <c r="E1" s="16">
        <f>бюджет!U2</f>
        <v>31</v>
      </c>
      <c r="F1" s="75">
        <f>гп!U2</f>
        <v>200</v>
      </c>
      <c r="G1" s="16">
        <f>'пл дети'!E2</f>
        <v>50</v>
      </c>
      <c r="H1" s="16">
        <f>'пл сотр'!E2</f>
        <v>15</v>
      </c>
      <c r="I1" s="45">
        <f>SUM(B1:H1)</f>
        <v>303</v>
      </c>
    </row>
    <row r="2" spans="1:10">
      <c r="A2" s="13" t="s">
        <v>14</v>
      </c>
      <c r="B2" s="57">
        <f>'овз 12-18'!S6</f>
        <v>4.5000000000000005E-2</v>
      </c>
      <c r="C2" s="57">
        <f>'овз 7-10'!S6</f>
        <v>0</v>
      </c>
      <c r="D2" s="57">
        <f>'инв 12-18'!S6</f>
        <v>9.0000000000000011E-3</v>
      </c>
      <c r="E2" s="57">
        <f>бюджет!S6</f>
        <v>0.27900000000000003</v>
      </c>
      <c r="F2" s="57">
        <f>гп!S6</f>
        <v>1.6</v>
      </c>
      <c r="G2" s="57">
        <f>'пл дети'!J6</f>
        <v>0.2</v>
      </c>
      <c r="H2" s="57">
        <f>'пл сотр'!J6</f>
        <v>0.06</v>
      </c>
      <c r="I2" s="46">
        <f>SUM(B2:H2)</f>
        <v>2.1930000000000001</v>
      </c>
    </row>
    <row r="3" spans="1:10">
      <c r="A3" s="39" t="s">
        <v>16</v>
      </c>
      <c r="B3" s="57">
        <f>'овз 12-18'!S7</f>
        <v>0.11562500000000001</v>
      </c>
      <c r="C3" s="57">
        <f>'овз 7-10'!S7</f>
        <v>0.01</v>
      </c>
      <c r="D3" s="57">
        <f>'инв 12-18'!S7</f>
        <v>2.3125E-2</v>
      </c>
      <c r="E3" s="57">
        <f>бюджет!S7</f>
        <v>0.40687500000000004</v>
      </c>
      <c r="F3" s="57">
        <f>гп!S7</f>
        <v>2.5250000000000004</v>
      </c>
      <c r="G3" s="57">
        <f>'пл дети'!J7</f>
        <v>0.53125</v>
      </c>
      <c r="H3" s="57">
        <f>'пл сотр'!J7</f>
        <v>0.15937500000000002</v>
      </c>
      <c r="I3" s="46">
        <f t="shared" ref="I3:I52" si="0">SUM(B3:H3)</f>
        <v>3.7712500000000002</v>
      </c>
    </row>
    <row r="4" spans="1:10">
      <c r="A4" s="13" t="s">
        <v>17</v>
      </c>
      <c r="B4" s="57">
        <f>'овз 12-18'!S8</f>
        <v>1.4499999999999999E-2</v>
      </c>
      <c r="C4" s="57">
        <f>'овз 7-10'!S8</f>
        <v>2.5000000000000001E-4</v>
      </c>
      <c r="D4" s="57">
        <f>'инв 12-18'!S8</f>
        <v>2.8999999999999998E-3</v>
      </c>
      <c r="E4" s="57">
        <f>бюджет!S8</f>
        <v>8.2150000000000001E-2</v>
      </c>
      <c r="F4" s="57">
        <f>гп!S8</f>
        <v>0.46999999999999992</v>
      </c>
      <c r="G4" s="57">
        <f>'пл дети'!J8</f>
        <v>5.7499999999999996E-2</v>
      </c>
      <c r="H4" s="57">
        <f>'пл сотр'!J8</f>
        <v>1.7250000000000001E-2</v>
      </c>
      <c r="I4" s="46">
        <f t="shared" si="0"/>
        <v>0.64454999999999985</v>
      </c>
    </row>
    <row r="5" spans="1:10">
      <c r="A5" s="13" t="s">
        <v>18</v>
      </c>
      <c r="B5" s="57">
        <f>'овз 12-18'!S9</f>
        <v>0</v>
      </c>
      <c r="C5" s="57">
        <f>'овз 7-10'!S9</f>
        <v>0</v>
      </c>
      <c r="D5" s="57">
        <f>'инв 12-18'!S9</f>
        <v>0</v>
      </c>
      <c r="E5" s="57">
        <f>бюджет!S9</f>
        <v>0</v>
      </c>
      <c r="F5" s="57">
        <f>гп!S9</f>
        <v>0</v>
      </c>
      <c r="G5" s="57">
        <f>'пл дети'!J9</f>
        <v>0</v>
      </c>
      <c r="H5" s="57">
        <f>'пл сотр'!J9</f>
        <v>0</v>
      </c>
      <c r="I5" s="46">
        <f t="shared" si="0"/>
        <v>0</v>
      </c>
    </row>
    <row r="6" spans="1:10">
      <c r="A6" s="13" t="s">
        <v>19</v>
      </c>
      <c r="B6" s="57">
        <f>'овз 12-18'!S10</f>
        <v>0.5</v>
      </c>
      <c r="C6" s="57">
        <f>'овз 7-10'!S10</f>
        <v>0</v>
      </c>
      <c r="D6" s="57">
        <f>'инв 12-18'!S10</f>
        <v>0.1</v>
      </c>
      <c r="E6" s="57">
        <f>бюджет!S10</f>
        <v>3.1</v>
      </c>
      <c r="F6" s="57">
        <f>гп!S10</f>
        <v>10.611111111111111</v>
      </c>
      <c r="G6" s="57">
        <f>'пл дети'!J10</f>
        <v>2.5</v>
      </c>
      <c r="H6" s="57">
        <f>'пл сотр'!J10</f>
        <v>0.75</v>
      </c>
      <c r="I6" s="46">
        <f t="shared" si="0"/>
        <v>17.56111111111111</v>
      </c>
      <c r="J6">
        <v>18</v>
      </c>
    </row>
    <row r="7" spans="1:10">
      <c r="A7" s="13" t="s">
        <v>20</v>
      </c>
      <c r="B7" s="57">
        <f>'овз 12-18'!S11</f>
        <v>0</v>
      </c>
      <c r="C7" s="57">
        <f>'овз 7-10'!S11</f>
        <v>0</v>
      </c>
      <c r="D7" s="57">
        <f>'инв 12-18'!S11</f>
        <v>0</v>
      </c>
      <c r="E7" s="57">
        <f>бюджет!S11</f>
        <v>0</v>
      </c>
      <c r="F7" s="57">
        <f>гп!S11</f>
        <v>0</v>
      </c>
      <c r="G7" s="57">
        <f>'пл дети'!J11</f>
        <v>0</v>
      </c>
      <c r="H7" s="57">
        <f>'пл сотр'!J11</f>
        <v>0</v>
      </c>
      <c r="I7" s="46">
        <f t="shared" si="0"/>
        <v>0</v>
      </c>
    </row>
    <row r="8" spans="1:10">
      <c r="A8" s="13" t="s">
        <v>21</v>
      </c>
      <c r="B8" s="57">
        <f>'овз 12-18'!S12</f>
        <v>0</v>
      </c>
      <c r="C8" s="57">
        <f>'овз 7-10'!S12</f>
        <v>2.1000000000000001E-2</v>
      </c>
      <c r="D8" s="57">
        <f>'инв 12-18'!S12</f>
        <v>0</v>
      </c>
      <c r="E8" s="57">
        <f>бюджет!S12</f>
        <v>0</v>
      </c>
      <c r="F8" s="57">
        <f>гп!S12</f>
        <v>0</v>
      </c>
      <c r="G8" s="57">
        <f>'пл дети'!J12</f>
        <v>0</v>
      </c>
      <c r="H8" s="57">
        <f>'пл сотр'!J12</f>
        <v>0</v>
      </c>
      <c r="I8" s="46">
        <f t="shared" si="0"/>
        <v>2.1000000000000001E-2</v>
      </c>
    </row>
    <row r="9" spans="1:10">
      <c r="A9" s="13" t="s">
        <v>65</v>
      </c>
      <c r="B9" s="57">
        <f>'овз 12-18'!S13</f>
        <v>0</v>
      </c>
      <c r="C9" s="57">
        <f>'овз 7-10'!S13</f>
        <v>0</v>
      </c>
      <c r="D9" s="57">
        <f>'инв 12-18'!S13</f>
        <v>0</v>
      </c>
      <c r="E9" s="57">
        <f>бюджет!S13</f>
        <v>0</v>
      </c>
      <c r="F9" s="57">
        <f>гп!S13</f>
        <v>0</v>
      </c>
      <c r="G9" s="57">
        <f>'пл дети'!J13</f>
        <v>0</v>
      </c>
      <c r="H9" s="57">
        <f>'пл сотр'!J13</f>
        <v>0</v>
      </c>
      <c r="I9" s="46">
        <f t="shared" si="0"/>
        <v>0</v>
      </c>
    </row>
    <row r="10" spans="1:10">
      <c r="A10" s="13" t="s">
        <v>66</v>
      </c>
      <c r="B10" s="57">
        <f>'овз 12-18'!S14</f>
        <v>0</v>
      </c>
      <c r="C10" s="57">
        <f>'овз 7-10'!S14</f>
        <v>0</v>
      </c>
      <c r="D10" s="57">
        <f>'инв 12-18'!S14</f>
        <v>0</v>
      </c>
      <c r="E10" s="57">
        <f>бюджет!S14</f>
        <v>0</v>
      </c>
      <c r="F10" s="57">
        <f>гп!S14</f>
        <v>0</v>
      </c>
      <c r="G10" s="57">
        <f>'пл дети'!J14</f>
        <v>0</v>
      </c>
      <c r="H10" s="57">
        <f>'пл сотр'!J14</f>
        <v>0</v>
      </c>
      <c r="I10" s="46">
        <f t="shared" si="0"/>
        <v>0</v>
      </c>
    </row>
    <row r="11" spans="1:10">
      <c r="A11" s="13" t="s">
        <v>67</v>
      </c>
      <c r="B11" s="57">
        <f>'овз 12-18'!S15</f>
        <v>0</v>
      </c>
      <c r="C11" s="57">
        <f>'овз 7-10'!S15</f>
        <v>0</v>
      </c>
      <c r="D11" s="57">
        <f>'инв 12-18'!S15</f>
        <v>0</v>
      </c>
      <c r="E11" s="57">
        <f>бюджет!S15</f>
        <v>0</v>
      </c>
      <c r="F11" s="57">
        <f>гп!S15</f>
        <v>0</v>
      </c>
      <c r="G11" s="57">
        <f>'пл дети'!J15</f>
        <v>0</v>
      </c>
      <c r="H11" s="57">
        <f>'пл сотр'!J15</f>
        <v>0</v>
      </c>
      <c r="I11" s="46">
        <f t="shared" si="0"/>
        <v>0</v>
      </c>
    </row>
    <row r="12" spans="1:10">
      <c r="A12" s="13" t="s">
        <v>23</v>
      </c>
      <c r="B12" s="57">
        <f>'овз 12-18'!S16</f>
        <v>1.7500000000000002E-2</v>
      </c>
      <c r="C12" s="57">
        <f>'овз 7-10'!S16</f>
        <v>0</v>
      </c>
      <c r="D12" s="57">
        <f>'инв 12-18'!S16</f>
        <v>3.5000000000000001E-3</v>
      </c>
      <c r="E12" s="57">
        <f>бюджет!S16</f>
        <v>0.1085</v>
      </c>
      <c r="F12" s="57">
        <f>гп!S16</f>
        <v>0.90000000000000013</v>
      </c>
      <c r="G12" s="57">
        <f>'пл дети'!J16</f>
        <v>7.4999999999999997E-2</v>
      </c>
      <c r="H12" s="57">
        <f>'пл сотр'!J16</f>
        <v>2.2499999999999999E-2</v>
      </c>
      <c r="I12" s="46">
        <f t="shared" si="0"/>
        <v>1.127</v>
      </c>
    </row>
    <row r="13" spans="1:10">
      <c r="A13" s="13" t="s">
        <v>24</v>
      </c>
      <c r="B13" s="57">
        <f>'овз 12-18'!S17</f>
        <v>0.08</v>
      </c>
      <c r="C13" s="57">
        <f>'овз 7-10'!S17</f>
        <v>0</v>
      </c>
      <c r="D13" s="57">
        <f>'инв 12-18'!S17</f>
        <v>1.6E-2</v>
      </c>
      <c r="E13" s="57">
        <f>бюджет!S17</f>
        <v>0.496</v>
      </c>
      <c r="F13" s="57">
        <f>гп!S17</f>
        <v>3.2</v>
      </c>
      <c r="G13" s="57">
        <f>'пл дети'!J17</f>
        <v>0.8</v>
      </c>
      <c r="H13" s="57">
        <f>'пл сотр'!J17</f>
        <v>0.24</v>
      </c>
      <c r="I13" s="46">
        <f t="shared" si="0"/>
        <v>4.8320000000000007</v>
      </c>
      <c r="J13" t="s">
        <v>75</v>
      </c>
    </row>
    <row r="14" spans="1:10">
      <c r="A14" s="13" t="s">
        <v>25</v>
      </c>
      <c r="B14" s="57">
        <f>'овз 12-18'!S18</f>
        <v>0</v>
      </c>
      <c r="C14" s="57">
        <f>'овз 7-10'!S18</f>
        <v>0</v>
      </c>
      <c r="D14" s="57">
        <f>'инв 12-18'!S18</f>
        <v>0</v>
      </c>
      <c r="E14" s="57">
        <f>бюджет!S18</f>
        <v>0</v>
      </c>
      <c r="F14" s="57">
        <f>гп!S18</f>
        <v>0</v>
      </c>
      <c r="G14" s="57">
        <f>'пл дети'!J18</f>
        <v>0</v>
      </c>
      <c r="H14" s="57">
        <f>'пл сотр'!J18</f>
        <v>0</v>
      </c>
      <c r="I14" s="46">
        <f t="shared" si="0"/>
        <v>0</v>
      </c>
    </row>
    <row r="15" spans="1:10">
      <c r="A15" s="55" t="s">
        <v>68</v>
      </c>
      <c r="B15" s="57">
        <f>'овз 12-18'!S19</f>
        <v>0</v>
      </c>
      <c r="C15" s="57">
        <f>'овз 7-10'!S19</f>
        <v>0</v>
      </c>
      <c r="D15" s="57">
        <f>'инв 12-18'!S19</f>
        <v>0</v>
      </c>
      <c r="E15" s="57">
        <f>бюджет!S19</f>
        <v>0</v>
      </c>
      <c r="F15" s="57">
        <f>гп!S19</f>
        <v>0</v>
      </c>
      <c r="G15" s="57">
        <f>'пл дети'!J19</f>
        <v>0</v>
      </c>
      <c r="H15" s="57">
        <f>'пл сотр'!J19</f>
        <v>0</v>
      </c>
      <c r="I15" s="46">
        <f t="shared" si="0"/>
        <v>0</v>
      </c>
    </row>
    <row r="16" spans="1:10">
      <c r="A16" s="13" t="s">
        <v>26</v>
      </c>
      <c r="B16" s="57">
        <f>'овз 12-18'!S20</f>
        <v>0.32390000000000002</v>
      </c>
      <c r="C16" s="57">
        <f>'овз 7-10'!S20</f>
        <v>5.6419999999999998E-2</v>
      </c>
      <c r="D16" s="57">
        <f>'инв 12-18'!S20</f>
        <v>6.4780000000000004E-2</v>
      </c>
      <c r="E16" s="57">
        <f>бюджет!S20</f>
        <v>0.25916</v>
      </c>
      <c r="F16" s="57">
        <f>гп!S20</f>
        <v>1.6719999999999999</v>
      </c>
      <c r="G16" s="57">
        <f>'пл дети'!J20</f>
        <v>0.41799999999999998</v>
      </c>
      <c r="H16" s="57">
        <f>'пл сотр'!J20</f>
        <v>0.12539999999999998</v>
      </c>
      <c r="I16" s="46">
        <f t="shared" si="0"/>
        <v>2.9196599999999999</v>
      </c>
    </row>
    <row r="17" spans="1:10">
      <c r="A17" s="13" t="s">
        <v>27</v>
      </c>
      <c r="B17" s="57">
        <f>'овз 12-18'!S21</f>
        <v>0</v>
      </c>
      <c r="C17" s="57">
        <f>'овз 7-10'!S21</f>
        <v>0</v>
      </c>
      <c r="D17" s="57">
        <f>'инв 12-18'!S21</f>
        <v>0</v>
      </c>
      <c r="E17" s="57">
        <f>бюджет!S21</f>
        <v>0</v>
      </c>
      <c r="F17" s="57">
        <f>гп!S21</f>
        <v>0</v>
      </c>
      <c r="G17" s="57">
        <f>'пл дети'!J21</f>
        <v>0</v>
      </c>
      <c r="H17" s="57">
        <f>'пл сотр'!J21</f>
        <v>0</v>
      </c>
      <c r="I17" s="46">
        <f t="shared" si="0"/>
        <v>0</v>
      </c>
    </row>
    <row r="18" spans="1:10">
      <c r="A18" s="13" t="s">
        <v>29</v>
      </c>
      <c r="B18" s="57">
        <f>'овз 12-18'!S22</f>
        <v>0</v>
      </c>
      <c r="C18" s="57">
        <f>'овз 7-10'!S22</f>
        <v>0</v>
      </c>
      <c r="D18" s="57">
        <f>'инв 12-18'!S22</f>
        <v>0</v>
      </c>
      <c r="E18" s="57">
        <f>бюджет!S22</f>
        <v>0</v>
      </c>
      <c r="F18" s="57">
        <f>гп!S22</f>
        <v>0</v>
      </c>
      <c r="G18" s="57">
        <f>'пл дети'!J22</f>
        <v>0</v>
      </c>
      <c r="H18" s="57">
        <f>'пл сотр'!J22</f>
        <v>0</v>
      </c>
      <c r="I18" s="46">
        <f t="shared" si="0"/>
        <v>0</v>
      </c>
    </row>
    <row r="19" spans="1:10">
      <c r="A19" s="13" t="s">
        <v>30</v>
      </c>
      <c r="B19" s="57">
        <f>'овз 12-18'!S23</f>
        <v>0</v>
      </c>
      <c r="C19" s="57">
        <f>'овз 7-10'!S23</f>
        <v>0</v>
      </c>
      <c r="D19" s="57">
        <f>'инв 12-18'!S23</f>
        <v>0</v>
      </c>
      <c r="E19" s="57">
        <f>бюджет!S23</f>
        <v>0</v>
      </c>
      <c r="F19" s="57">
        <f>гп!S23</f>
        <v>0</v>
      </c>
      <c r="G19" s="57">
        <f>'пл дети'!J23</f>
        <v>0</v>
      </c>
      <c r="H19" s="57">
        <f>'пл сотр'!J23</f>
        <v>0</v>
      </c>
      <c r="I19" s="46">
        <f t="shared" si="0"/>
        <v>0</v>
      </c>
    </row>
    <row r="20" spans="1:10">
      <c r="A20" s="13" t="s">
        <v>22</v>
      </c>
      <c r="B20" s="57">
        <f>'овз 12-18'!S24</f>
        <v>0</v>
      </c>
      <c r="C20" s="57">
        <f>'овз 7-10'!S24</f>
        <v>0</v>
      </c>
      <c r="D20" s="57">
        <f>'инв 12-18'!S24</f>
        <v>0</v>
      </c>
      <c r="E20" s="57">
        <f>бюджет!S24</f>
        <v>0</v>
      </c>
      <c r="F20" s="57">
        <f>гп!S24</f>
        <v>0</v>
      </c>
      <c r="G20" s="57">
        <f>'пл дети'!J24</f>
        <v>0</v>
      </c>
      <c r="H20" s="57">
        <f>'пл сотр'!J24</f>
        <v>0</v>
      </c>
      <c r="I20" s="46">
        <f t="shared" si="0"/>
        <v>0</v>
      </c>
    </row>
    <row r="21" spans="1:10">
      <c r="A21" s="13" t="s">
        <v>31</v>
      </c>
      <c r="B21" s="57">
        <f>'овз 12-18'!S25</f>
        <v>0</v>
      </c>
      <c r="C21" s="57">
        <f>'овз 7-10'!S25</f>
        <v>0</v>
      </c>
      <c r="D21" s="57">
        <f>'инв 12-18'!S25</f>
        <v>0</v>
      </c>
      <c r="E21" s="57">
        <f>бюджет!S25</f>
        <v>0</v>
      </c>
      <c r="F21" s="57">
        <f>гп!S25</f>
        <v>0</v>
      </c>
      <c r="G21" s="57">
        <f>'пл дети'!J25</f>
        <v>0</v>
      </c>
      <c r="H21" s="57">
        <f>'пл сотр'!J25</f>
        <v>0</v>
      </c>
      <c r="I21" s="46">
        <f t="shared" si="0"/>
        <v>0</v>
      </c>
    </row>
    <row r="22" spans="1:10">
      <c r="A22" s="13" t="s">
        <v>32</v>
      </c>
      <c r="B22" s="57">
        <f>'овз 12-18'!S26</f>
        <v>0</v>
      </c>
      <c r="C22" s="57">
        <f>'овз 7-10'!S26</f>
        <v>0</v>
      </c>
      <c r="D22" s="57">
        <f>'инв 12-18'!S26</f>
        <v>0</v>
      </c>
      <c r="E22" s="57">
        <f>бюджет!S26</f>
        <v>0</v>
      </c>
      <c r="F22" s="57">
        <f>гп!S26</f>
        <v>0</v>
      </c>
      <c r="G22" s="57">
        <f>'пл дети'!J26</f>
        <v>0</v>
      </c>
      <c r="H22" s="57">
        <f>'пл сотр'!J26</f>
        <v>0</v>
      </c>
      <c r="I22" s="46">
        <f t="shared" si="0"/>
        <v>0</v>
      </c>
    </row>
    <row r="23" spans="1:10">
      <c r="A23" s="13" t="s">
        <v>33</v>
      </c>
      <c r="B23" s="57">
        <f>'овз 12-18'!S27</f>
        <v>0</v>
      </c>
      <c r="C23" s="57">
        <f>'овз 7-10'!S27</f>
        <v>0</v>
      </c>
      <c r="D23" s="57">
        <f>'инв 12-18'!S27</f>
        <v>0</v>
      </c>
      <c r="E23" s="57">
        <f>бюджет!S27</f>
        <v>0</v>
      </c>
      <c r="F23" s="57">
        <f>гп!S27</f>
        <v>0</v>
      </c>
      <c r="G23" s="57">
        <f>'пл дети'!J27</f>
        <v>0</v>
      </c>
      <c r="H23" s="57">
        <f>'пл сотр'!J27</f>
        <v>0</v>
      </c>
      <c r="I23" s="46">
        <f t="shared" si="0"/>
        <v>0</v>
      </c>
    </row>
    <row r="24" spans="1:10">
      <c r="A24" s="13" t="s">
        <v>34</v>
      </c>
      <c r="B24" s="57">
        <f>'овз 12-18'!S28</f>
        <v>0.25</v>
      </c>
      <c r="C24" s="57">
        <f>'овз 7-10'!S28</f>
        <v>0</v>
      </c>
      <c r="D24" s="57">
        <f>'инв 12-18'!S28</f>
        <v>0.05</v>
      </c>
      <c r="E24" s="57">
        <f>бюджет!S28</f>
        <v>1.55</v>
      </c>
      <c r="F24" s="57">
        <f>гп!S28</f>
        <v>10</v>
      </c>
      <c r="G24" s="57">
        <f>'пл дети'!J28</f>
        <v>2.5</v>
      </c>
      <c r="H24" s="57">
        <f>'пл сотр'!J28</f>
        <v>0.75</v>
      </c>
      <c r="I24" s="46">
        <f t="shared" si="0"/>
        <v>15.1</v>
      </c>
      <c r="J24" t="s">
        <v>76</v>
      </c>
    </row>
    <row r="25" spans="1:10">
      <c r="A25" s="13" t="s">
        <v>35</v>
      </c>
      <c r="B25" s="57">
        <f>'овз 12-18'!S29</f>
        <v>0</v>
      </c>
      <c r="C25" s="57">
        <f>'овз 7-10'!S29</f>
        <v>0</v>
      </c>
      <c r="D25" s="57">
        <f>'инв 12-18'!S29</f>
        <v>0</v>
      </c>
      <c r="E25" s="57">
        <f>бюджет!S29</f>
        <v>0</v>
      </c>
      <c r="F25" s="57">
        <f>гп!S29</f>
        <v>0</v>
      </c>
      <c r="G25" s="57">
        <f>'пл дети'!J29</f>
        <v>0</v>
      </c>
      <c r="H25" s="57">
        <f>'пл сотр'!J29</f>
        <v>0</v>
      </c>
      <c r="I25" s="46">
        <f t="shared" si="0"/>
        <v>0</v>
      </c>
    </row>
    <row r="26" spans="1:10">
      <c r="A26" s="13" t="s">
        <v>36</v>
      </c>
      <c r="B26" s="57">
        <f>'овз 12-18'!S30</f>
        <v>0.20600000000000002</v>
      </c>
      <c r="C26" s="57">
        <f>'овз 7-10'!S30</f>
        <v>4.4400000000000002E-2</v>
      </c>
      <c r="D26" s="57">
        <f>'инв 12-18'!S30</f>
        <v>4.1200000000000001E-2</v>
      </c>
      <c r="E26" s="57">
        <f>бюджет!S30</f>
        <v>0</v>
      </c>
      <c r="F26" s="57">
        <f>гп!S30</f>
        <v>0</v>
      </c>
      <c r="G26" s="57">
        <f>'пл дети'!J30</f>
        <v>0</v>
      </c>
      <c r="H26" s="57">
        <f>'пл сотр'!J30</f>
        <v>0</v>
      </c>
      <c r="I26" s="46">
        <f t="shared" si="0"/>
        <v>0.29160000000000003</v>
      </c>
    </row>
    <row r="27" spans="1:10">
      <c r="A27" s="13" t="s">
        <v>37</v>
      </c>
      <c r="B27" s="57">
        <f>'овз 12-18'!S31</f>
        <v>0</v>
      </c>
      <c r="C27" s="57">
        <f>'овз 7-10'!S31</f>
        <v>0</v>
      </c>
      <c r="D27" s="57">
        <f>'инв 12-18'!S31</f>
        <v>0</v>
      </c>
      <c r="E27" s="57">
        <f>бюджет!S31</f>
        <v>0</v>
      </c>
      <c r="F27" s="57">
        <f>гп!S31</f>
        <v>0</v>
      </c>
      <c r="G27" s="57">
        <f>'пл дети'!J31</f>
        <v>0</v>
      </c>
      <c r="H27" s="57">
        <f>'пл сотр'!J31</f>
        <v>0</v>
      </c>
      <c r="I27" s="46">
        <f t="shared" si="0"/>
        <v>0</v>
      </c>
    </row>
    <row r="28" spans="1:10">
      <c r="A28" s="13" t="s">
        <v>38</v>
      </c>
      <c r="B28" s="57">
        <f>'овз 12-18'!S32</f>
        <v>0</v>
      </c>
      <c r="C28" s="57">
        <f>'овз 7-10'!S32</f>
        <v>0</v>
      </c>
      <c r="D28" s="57">
        <f>'инв 12-18'!S32</f>
        <v>0</v>
      </c>
      <c r="E28" s="57">
        <f>бюджет!S32</f>
        <v>0</v>
      </c>
      <c r="F28" s="57">
        <f>гп!S32</f>
        <v>0</v>
      </c>
      <c r="G28" s="57">
        <f>'пл дети'!J32</f>
        <v>0</v>
      </c>
      <c r="H28" s="57">
        <f>'пл сотр'!J32</f>
        <v>0</v>
      </c>
      <c r="I28" s="46">
        <f t="shared" si="0"/>
        <v>0</v>
      </c>
    </row>
    <row r="29" spans="1:10">
      <c r="A29" s="13" t="s">
        <v>39</v>
      </c>
      <c r="B29" s="57">
        <f>'овз 12-18'!S33</f>
        <v>0.37</v>
      </c>
      <c r="C29" s="57">
        <f>'овз 7-10'!S33</f>
        <v>0</v>
      </c>
      <c r="D29" s="57">
        <f>'инв 12-18'!S33</f>
        <v>7.3999999999999996E-2</v>
      </c>
      <c r="E29" s="57">
        <f>бюджет!S33</f>
        <v>2.294</v>
      </c>
      <c r="F29" s="57">
        <f>гп!S33</f>
        <v>14.799999999999999</v>
      </c>
      <c r="G29" s="57">
        <f>'пл дети'!J33</f>
        <v>3.6999999999999997</v>
      </c>
      <c r="H29" s="57">
        <f>'пл сотр'!J33</f>
        <v>1.1099999999999999</v>
      </c>
      <c r="I29" s="46">
        <f t="shared" si="0"/>
        <v>22.347999999999999</v>
      </c>
    </row>
    <row r="30" spans="1:10">
      <c r="A30" s="13" t="s">
        <v>69</v>
      </c>
      <c r="B30" s="57">
        <f>'овз 12-18'!S34</f>
        <v>0</v>
      </c>
      <c r="C30" s="57">
        <f>'овз 7-10'!S34</f>
        <v>0</v>
      </c>
      <c r="D30" s="57">
        <f>'инв 12-18'!S34</f>
        <v>0</v>
      </c>
      <c r="E30" s="57">
        <f>бюджет!S34</f>
        <v>0</v>
      </c>
      <c r="F30" s="57">
        <f>гп!S34</f>
        <v>0</v>
      </c>
      <c r="G30" s="57">
        <f>'пл дети'!J34</f>
        <v>0</v>
      </c>
      <c r="H30" s="57">
        <f>'пл сотр'!J34</f>
        <v>0</v>
      </c>
      <c r="I30" s="46">
        <f t="shared" si="0"/>
        <v>0</v>
      </c>
    </row>
    <row r="31" spans="1:10">
      <c r="A31" s="13" t="s">
        <v>40</v>
      </c>
      <c r="B31" s="57">
        <f>'овз 12-18'!S35</f>
        <v>0</v>
      </c>
      <c r="C31" s="57">
        <f>'овз 7-10'!S35</f>
        <v>0</v>
      </c>
      <c r="D31" s="57">
        <f>'инв 12-18'!S35</f>
        <v>0</v>
      </c>
      <c r="E31" s="57">
        <f>бюджет!S35</f>
        <v>0</v>
      </c>
      <c r="F31" s="57">
        <f>гп!S35</f>
        <v>0</v>
      </c>
      <c r="G31" s="57">
        <f>'пл дети'!J35</f>
        <v>0</v>
      </c>
      <c r="H31" s="57">
        <f>'пл сотр'!J35</f>
        <v>0</v>
      </c>
      <c r="I31" s="46">
        <f t="shared" si="0"/>
        <v>0</v>
      </c>
    </row>
    <row r="32" spans="1:10">
      <c r="A32" s="13" t="s">
        <v>41</v>
      </c>
      <c r="B32" s="57">
        <f>'овз 12-18'!S36</f>
        <v>0</v>
      </c>
      <c r="C32" s="57">
        <f>'овз 7-10'!S36</f>
        <v>0</v>
      </c>
      <c r="D32" s="57">
        <f>'инв 12-18'!S36</f>
        <v>0</v>
      </c>
      <c r="E32" s="57">
        <f>бюджет!S36</f>
        <v>0</v>
      </c>
      <c r="F32" s="57">
        <f>гп!S36</f>
        <v>0</v>
      </c>
      <c r="G32" s="57">
        <f>'пл дети'!J36</f>
        <v>0</v>
      </c>
      <c r="H32" s="57">
        <f>'пл сотр'!J36</f>
        <v>0</v>
      </c>
      <c r="I32" s="46">
        <f t="shared" si="0"/>
        <v>0</v>
      </c>
    </row>
    <row r="33" spans="1:10">
      <c r="A33" s="13" t="s">
        <v>42</v>
      </c>
      <c r="B33" s="57">
        <f>'овз 12-18'!S37</f>
        <v>0.125</v>
      </c>
      <c r="C33" s="57">
        <f>'овз 7-10'!S37</f>
        <v>0</v>
      </c>
      <c r="D33" s="57">
        <f>'инв 12-18'!S37</f>
        <v>2.5000000000000001E-2</v>
      </c>
      <c r="E33" s="57">
        <f>бюджет!S37</f>
        <v>0.77500000000000002</v>
      </c>
      <c r="F33" s="57">
        <f>гп!S37</f>
        <v>4</v>
      </c>
      <c r="G33" s="57">
        <f>'пл дети'!J37</f>
        <v>0</v>
      </c>
      <c r="H33" s="57">
        <f>'пл сотр'!J37</f>
        <v>0</v>
      </c>
      <c r="I33" s="46">
        <f t="shared" si="0"/>
        <v>4.9249999999999998</v>
      </c>
    </row>
    <row r="34" spans="1:10">
      <c r="A34" s="13" t="s">
        <v>43</v>
      </c>
      <c r="B34" s="57">
        <f>'овз 12-18'!S38</f>
        <v>0</v>
      </c>
      <c r="C34" s="57">
        <f>'овз 7-10'!S38</f>
        <v>0</v>
      </c>
      <c r="D34" s="57">
        <f>'инв 12-18'!S38</f>
        <v>0</v>
      </c>
      <c r="E34" s="57">
        <f>бюджет!S38</f>
        <v>0</v>
      </c>
      <c r="F34" s="57">
        <f>гп!S38</f>
        <v>0</v>
      </c>
      <c r="G34" s="57">
        <f>'пл дети'!J38</f>
        <v>0</v>
      </c>
      <c r="H34" s="57">
        <f>'пл сотр'!J38</f>
        <v>0</v>
      </c>
      <c r="I34" s="46">
        <f t="shared" si="0"/>
        <v>0</v>
      </c>
    </row>
    <row r="35" spans="1:10">
      <c r="A35" s="13" t="s">
        <v>44</v>
      </c>
      <c r="B35" s="57">
        <f>'овз 12-18'!S39</f>
        <v>4.5499999999999999E-2</v>
      </c>
      <c r="C35" s="57">
        <f>'овз 7-10'!S39</f>
        <v>1.0370000000000001E-2</v>
      </c>
      <c r="D35" s="57">
        <f>'инв 12-18'!S39</f>
        <v>9.1000000000000004E-3</v>
      </c>
      <c r="E35" s="57">
        <f>бюджет!S39</f>
        <v>0.155</v>
      </c>
      <c r="F35" s="57">
        <f>гп!S39</f>
        <v>1</v>
      </c>
      <c r="G35" s="57">
        <f>'пл дети'!J39</f>
        <v>0.25</v>
      </c>
      <c r="H35" s="57">
        <f>'пл сотр'!J39</f>
        <v>7.4999999999999997E-2</v>
      </c>
      <c r="I35" s="46">
        <f t="shared" si="0"/>
        <v>1.54497</v>
      </c>
    </row>
    <row r="36" spans="1:10">
      <c r="A36" s="13" t="s">
        <v>45</v>
      </c>
      <c r="B36" s="57">
        <f>'овз 12-18'!S40</f>
        <v>0.05</v>
      </c>
      <c r="C36" s="57">
        <f>'овз 7-10'!S40</f>
        <v>0</v>
      </c>
      <c r="D36" s="57">
        <f>'инв 12-18'!S40</f>
        <v>0.01</v>
      </c>
      <c r="E36" s="57">
        <f>бюджет!S40</f>
        <v>0.31</v>
      </c>
      <c r="F36" s="57">
        <f>гп!S40</f>
        <v>2</v>
      </c>
      <c r="G36" s="57">
        <f>'пл дети'!J40</f>
        <v>0</v>
      </c>
      <c r="H36" s="57">
        <f>'пл сотр'!J40</f>
        <v>0</v>
      </c>
      <c r="I36" s="46">
        <f t="shared" si="0"/>
        <v>2.37</v>
      </c>
      <c r="J36" t="s">
        <v>74</v>
      </c>
    </row>
    <row r="37" spans="1:10">
      <c r="A37" s="13" t="s">
        <v>46</v>
      </c>
      <c r="B37" s="57">
        <f>'овз 12-18'!S41</f>
        <v>0</v>
      </c>
      <c r="C37" s="57">
        <f>'овз 7-10'!S41</f>
        <v>0</v>
      </c>
      <c r="D37" s="57">
        <f>'инв 12-18'!S41</f>
        <v>0</v>
      </c>
      <c r="E37" s="57">
        <f>бюджет!S41</f>
        <v>0</v>
      </c>
      <c r="F37" s="57">
        <f>гп!S41</f>
        <v>0</v>
      </c>
      <c r="G37" s="57">
        <f>'пл дети'!J41</f>
        <v>0</v>
      </c>
      <c r="H37" s="57">
        <f>'пл сотр'!J41</f>
        <v>0</v>
      </c>
      <c r="I37" s="46">
        <f t="shared" si="0"/>
        <v>0</v>
      </c>
    </row>
    <row r="38" spans="1:10">
      <c r="A38" s="13" t="s">
        <v>47</v>
      </c>
      <c r="B38" s="57">
        <f>'овз 12-18'!S42</f>
        <v>0.28100000000000003</v>
      </c>
      <c r="C38" s="57">
        <f>'овз 7-10'!S42</f>
        <v>0</v>
      </c>
      <c r="D38" s="57">
        <f>'инв 12-18'!S42</f>
        <v>5.62E-2</v>
      </c>
      <c r="E38" s="57">
        <f>бюджет!S42</f>
        <v>1.7422</v>
      </c>
      <c r="F38" s="57">
        <f>гп!S42</f>
        <v>10.100000000000001</v>
      </c>
      <c r="G38" s="57">
        <f>'пл дети'!J42</f>
        <v>0</v>
      </c>
      <c r="H38" s="57">
        <f>'пл сотр'!J42</f>
        <v>0</v>
      </c>
      <c r="I38" s="46">
        <f t="shared" si="0"/>
        <v>12.179400000000001</v>
      </c>
    </row>
    <row r="39" spans="1:10">
      <c r="A39" s="20" t="s">
        <v>48</v>
      </c>
      <c r="B39" s="57">
        <f>'овз 12-18'!S43</f>
        <v>0.18750000000000003</v>
      </c>
      <c r="C39" s="57">
        <f>'овз 7-10'!S43</f>
        <v>0</v>
      </c>
      <c r="D39" s="57">
        <f>'инв 12-18'!S43</f>
        <v>3.7500000000000006E-2</v>
      </c>
      <c r="E39" s="57">
        <f>бюджет!S43</f>
        <v>1.1625000000000001</v>
      </c>
      <c r="F39" s="57">
        <f>гп!S43</f>
        <v>7.0000000000000009</v>
      </c>
      <c r="G39" s="57">
        <f>'пл дети'!J43</f>
        <v>1.25</v>
      </c>
      <c r="H39" s="57">
        <f>'пл сотр'!J43</f>
        <v>0.375</v>
      </c>
      <c r="I39" s="46">
        <f t="shared" si="0"/>
        <v>10.012500000000001</v>
      </c>
    </row>
    <row r="40" spans="1:10">
      <c r="A40" s="13" t="s">
        <v>49</v>
      </c>
      <c r="B40" s="57">
        <f>'овз 12-18'!S44</f>
        <v>0.4</v>
      </c>
      <c r="C40" s="57">
        <f>'овз 7-10'!S44</f>
        <v>0</v>
      </c>
      <c r="D40" s="57">
        <f>'инв 12-18'!S44</f>
        <v>0.08</v>
      </c>
      <c r="E40" s="57">
        <f>бюджет!S44</f>
        <v>2.48</v>
      </c>
      <c r="F40" s="57">
        <f>гп!S44</f>
        <v>8.36</v>
      </c>
      <c r="G40" s="57">
        <f>'пл дети'!J44</f>
        <v>0</v>
      </c>
      <c r="H40" s="57">
        <f>'пл сотр'!J44</f>
        <v>0</v>
      </c>
      <c r="I40" s="46">
        <f t="shared" si="0"/>
        <v>11.32</v>
      </c>
      <c r="J40" t="s">
        <v>77</v>
      </c>
    </row>
    <row r="41" spans="1:10">
      <c r="A41" s="13" t="s">
        <v>50</v>
      </c>
      <c r="B41" s="57">
        <f>'овз 12-18'!S45</f>
        <v>7.3499999999999996E-2</v>
      </c>
      <c r="C41" s="57">
        <f>'овз 7-10'!S45</f>
        <v>0</v>
      </c>
      <c r="D41" s="57">
        <f>'инв 12-18'!S45</f>
        <v>1.47E-2</v>
      </c>
      <c r="E41" s="57">
        <f>бюджет!S45</f>
        <v>0.45569999999999999</v>
      </c>
      <c r="F41" s="57">
        <f>гп!S45</f>
        <v>8.2379999999999995</v>
      </c>
      <c r="G41" s="57">
        <f>'пл дети'!J45</f>
        <v>0.06</v>
      </c>
      <c r="H41" s="57">
        <f>'пл сотр'!J45</f>
        <v>1.7999999999999999E-2</v>
      </c>
      <c r="I41" s="46">
        <f t="shared" si="0"/>
        <v>8.8599000000000014</v>
      </c>
      <c r="J41" t="s">
        <v>73</v>
      </c>
    </row>
    <row r="42" spans="1:10">
      <c r="A42" s="26" t="s">
        <v>51</v>
      </c>
      <c r="B42" s="57">
        <f>'овз 12-18'!S46</f>
        <v>0</v>
      </c>
      <c r="C42" s="57">
        <f>'овз 7-10'!S46</f>
        <v>0</v>
      </c>
      <c r="D42" s="57">
        <f>'инв 12-18'!S46</f>
        <v>0</v>
      </c>
      <c r="E42" s="57">
        <f>бюджет!S46</f>
        <v>0</v>
      </c>
      <c r="F42" s="57">
        <f>гп!S46</f>
        <v>0</v>
      </c>
      <c r="G42" s="57">
        <f>'пл дети'!J46</f>
        <v>0</v>
      </c>
      <c r="H42" s="57">
        <f>'пл сотр'!J46</f>
        <v>0</v>
      </c>
      <c r="I42" s="46">
        <f t="shared" si="0"/>
        <v>0</v>
      </c>
    </row>
    <row r="43" spans="1:10">
      <c r="A43" s="13" t="s">
        <v>52</v>
      </c>
      <c r="B43" s="57">
        <f>'овз 12-18'!S47</f>
        <v>1.4999999999999999E-2</v>
      </c>
      <c r="C43" s="57">
        <f>'овз 7-10'!S47</f>
        <v>0</v>
      </c>
      <c r="D43" s="57">
        <f>'инв 12-18'!S47</f>
        <v>3.0000000000000001E-3</v>
      </c>
      <c r="E43" s="57">
        <f>бюджет!S47</f>
        <v>9.2999999999999999E-2</v>
      </c>
      <c r="F43" s="57">
        <f>гп!S47</f>
        <v>0.6</v>
      </c>
      <c r="G43" s="57">
        <f>'пл дети'!J47</f>
        <v>0.15</v>
      </c>
      <c r="H43" s="57">
        <f>'пл сотр'!J47</f>
        <v>4.4999999999999998E-2</v>
      </c>
      <c r="I43" s="46">
        <f t="shared" si="0"/>
        <v>0.90600000000000003</v>
      </c>
    </row>
    <row r="44" spans="1:10">
      <c r="A44" s="13" t="s">
        <v>53</v>
      </c>
      <c r="B44" s="57">
        <f>'овз 12-18'!S48</f>
        <v>0.58050000000000002</v>
      </c>
      <c r="C44" s="57">
        <f>'овз 7-10'!S48</f>
        <v>0.02</v>
      </c>
      <c r="D44" s="57">
        <f>'инв 12-18'!S48</f>
        <v>0.11610000000000001</v>
      </c>
      <c r="E44" s="57">
        <f>бюджет!S48</f>
        <v>2.0491000000000001</v>
      </c>
      <c r="F44" s="57">
        <f>гп!S48</f>
        <v>8.44</v>
      </c>
      <c r="G44" s="57">
        <f>'пл дети'!J48</f>
        <v>2.8049999999999997</v>
      </c>
      <c r="H44" s="57">
        <f>'пл сотр'!J48</f>
        <v>0.84149999999999991</v>
      </c>
      <c r="I44" s="46">
        <f t="shared" si="0"/>
        <v>14.8522</v>
      </c>
    </row>
    <row r="45" spans="1:10">
      <c r="A45" s="13" t="s">
        <v>54</v>
      </c>
      <c r="B45" s="57">
        <f>'овз 12-18'!S49</f>
        <v>0.25</v>
      </c>
      <c r="C45" s="57">
        <f>'овз 7-10'!S49</f>
        <v>0</v>
      </c>
      <c r="D45" s="57">
        <f>'инв 12-18'!S49</f>
        <v>0.05</v>
      </c>
      <c r="E45" s="57">
        <f>бюджет!S49</f>
        <v>1.55</v>
      </c>
      <c r="F45" s="57">
        <f>гп!S49</f>
        <v>7.0000000000000009</v>
      </c>
      <c r="G45" s="57">
        <f>'пл дети'!J49</f>
        <v>0</v>
      </c>
      <c r="H45" s="57">
        <f>'пл сотр'!J49</f>
        <v>0</v>
      </c>
      <c r="I45" s="46">
        <f t="shared" si="0"/>
        <v>8.8500000000000014</v>
      </c>
    </row>
    <row r="46" spans="1:10">
      <c r="A46" s="32" t="s">
        <v>55</v>
      </c>
      <c r="B46" s="57">
        <f>'овз 12-18'!S50</f>
        <v>0</v>
      </c>
      <c r="C46" s="57">
        <f>'овз 7-10'!S50</f>
        <v>0</v>
      </c>
      <c r="D46" s="57">
        <f>'инв 12-18'!S50</f>
        <v>0</v>
      </c>
      <c r="E46" s="57">
        <f>бюджет!S50</f>
        <v>0</v>
      </c>
      <c r="F46" s="57">
        <f>гп!S50</f>
        <v>0</v>
      </c>
      <c r="G46" s="57">
        <f>'пл дети'!J50</f>
        <v>0</v>
      </c>
      <c r="H46" s="57">
        <f>'пл сотр'!J50</f>
        <v>0</v>
      </c>
      <c r="I46" s="46">
        <f t="shared" si="0"/>
        <v>0</v>
      </c>
    </row>
    <row r="47" spans="1:10">
      <c r="A47" s="13" t="s">
        <v>56</v>
      </c>
      <c r="B47" s="57">
        <f>'овз 12-18'!S51</f>
        <v>0.5</v>
      </c>
      <c r="C47" s="57">
        <f>'овз 7-10'!S51</f>
        <v>0.1</v>
      </c>
      <c r="D47" s="57">
        <f>'инв 12-18'!S51</f>
        <v>0.1</v>
      </c>
      <c r="E47" s="57">
        <f>бюджет!S51</f>
        <v>0</v>
      </c>
      <c r="F47" s="57">
        <f>гп!S51</f>
        <v>0</v>
      </c>
      <c r="G47" s="57">
        <f>'пл дети'!J51</f>
        <v>0</v>
      </c>
      <c r="H47" s="57">
        <f>'пл сотр'!J51</f>
        <v>0</v>
      </c>
      <c r="I47" s="46">
        <f t="shared" si="0"/>
        <v>0.7</v>
      </c>
    </row>
    <row r="48" spans="1:10">
      <c r="A48" s="13" t="s">
        <v>57</v>
      </c>
      <c r="B48" s="57">
        <f>'овз 12-18'!S52</f>
        <v>0</v>
      </c>
      <c r="C48" s="57">
        <f>'овз 7-10'!S52</f>
        <v>0</v>
      </c>
      <c r="D48" s="57">
        <f>'инв 12-18'!S52</f>
        <v>0</v>
      </c>
      <c r="E48" s="57">
        <f>бюджет!S52</f>
        <v>0</v>
      </c>
      <c r="F48" s="57">
        <f>гп!S52</f>
        <v>0</v>
      </c>
      <c r="G48" s="57">
        <f>'пл дети'!J52</f>
        <v>0</v>
      </c>
      <c r="H48" s="57">
        <f>'пл сотр'!J52</f>
        <v>0</v>
      </c>
      <c r="I48" s="46">
        <f t="shared" si="0"/>
        <v>0</v>
      </c>
      <c r="J48" t="s">
        <v>78</v>
      </c>
    </row>
    <row r="49" spans="1:9">
      <c r="A49" s="13" t="s">
        <v>70</v>
      </c>
      <c r="B49" s="57">
        <f>'овз 12-18'!S53</f>
        <v>0</v>
      </c>
      <c r="C49" s="57">
        <f>'овз 7-10'!S53</f>
        <v>0</v>
      </c>
      <c r="D49" s="57">
        <f>'инв 12-18'!S53</f>
        <v>0</v>
      </c>
      <c r="E49" s="57">
        <f>бюджет!S53</f>
        <v>0</v>
      </c>
      <c r="F49" s="57">
        <f>гп!S53</f>
        <v>0</v>
      </c>
      <c r="G49" s="57">
        <f>'пл дети'!J53</f>
        <v>0</v>
      </c>
      <c r="H49" s="57">
        <f>'пл сотр'!J53</f>
        <v>0</v>
      </c>
      <c r="I49" s="46">
        <f t="shared" si="0"/>
        <v>0</v>
      </c>
    </row>
    <row r="50" spans="1:9">
      <c r="A50" s="13" t="s">
        <v>58</v>
      </c>
      <c r="B50" s="57">
        <f>'овз 12-18'!S54</f>
        <v>0.68</v>
      </c>
      <c r="C50" s="57">
        <f>'овз 7-10'!S54</f>
        <v>0</v>
      </c>
      <c r="D50" s="57">
        <f>'инв 12-18'!S54</f>
        <v>0.13600000000000001</v>
      </c>
      <c r="E50" s="57">
        <f>бюджет!S54</f>
        <v>1.736</v>
      </c>
      <c r="F50" s="57">
        <f>гп!S54</f>
        <v>10</v>
      </c>
      <c r="G50" s="57">
        <f>'пл дети'!J54</f>
        <v>2.8000000000000003</v>
      </c>
      <c r="H50" s="57">
        <f>'пл сотр'!J54</f>
        <v>0.84</v>
      </c>
      <c r="I50" s="46">
        <f t="shared" si="0"/>
        <v>16.192</v>
      </c>
    </row>
    <row r="51" spans="1:9">
      <c r="A51" s="13" t="s">
        <v>59</v>
      </c>
      <c r="B51" s="57">
        <f>'овз 12-18'!S55</f>
        <v>0</v>
      </c>
      <c r="C51" s="57">
        <f>'овз 7-10'!S55</f>
        <v>0</v>
      </c>
      <c r="D51" s="57">
        <f>'инв 12-18'!S55</f>
        <v>0</v>
      </c>
      <c r="E51" s="57">
        <f>бюджет!S55</f>
        <v>0</v>
      </c>
      <c r="F51" s="57">
        <f>гп!S55</f>
        <v>9.2222222222222233E-2</v>
      </c>
      <c r="G51" s="57">
        <f>'пл дети'!J55</f>
        <v>0</v>
      </c>
      <c r="H51" s="57">
        <f>'пл сотр'!J55</f>
        <v>0</v>
      </c>
      <c r="I51" s="46">
        <f t="shared" si="0"/>
        <v>9.2222222222222233E-2</v>
      </c>
    </row>
    <row r="52" spans="1:9">
      <c r="A52" s="13" t="s">
        <v>60</v>
      </c>
      <c r="B52" s="57">
        <f>'овз 12-18'!S56</f>
        <v>1.1999999999999999E-2</v>
      </c>
      <c r="C52" s="57">
        <f>'овз 7-10'!S56</f>
        <v>2.3999999999999998E-3</v>
      </c>
      <c r="D52" s="57">
        <f>'инв 12-18'!S56</f>
        <v>2.3999999999999998E-3</v>
      </c>
      <c r="E52" s="57">
        <f>бюджет!S56</f>
        <v>0</v>
      </c>
      <c r="F52" s="57">
        <f>гп!S56</f>
        <v>0</v>
      </c>
      <c r="G52" s="57">
        <f>'пл дети'!J56</f>
        <v>0</v>
      </c>
      <c r="H52" s="57">
        <f>'пл сотр'!J56</f>
        <v>0</v>
      </c>
      <c r="I52" s="46">
        <f t="shared" si="0"/>
        <v>1.6799999999999999E-2</v>
      </c>
    </row>
    <row r="53" spans="1:9">
      <c r="A53" s="13" t="s">
        <v>71</v>
      </c>
      <c r="B53" s="57">
        <f>'овз 12-18'!S57</f>
        <v>0</v>
      </c>
      <c r="C53" s="57">
        <f>'овз 7-10'!S57</f>
        <v>0</v>
      </c>
      <c r="D53" s="57">
        <f>'инв 12-18'!S57</f>
        <v>0</v>
      </c>
      <c r="E53" s="57">
        <f>бюджет!S57</f>
        <v>0</v>
      </c>
      <c r="F53" s="57">
        <f>гп!S57</f>
        <v>0.11199999999999999</v>
      </c>
      <c r="G53" s="57">
        <f>'пл дети'!J57</f>
        <v>0</v>
      </c>
      <c r="H53" s="57">
        <f>'пл сотр'!J57</f>
        <v>0</v>
      </c>
      <c r="I53" s="46">
        <f t="shared" ref="I53" si="1">SUM(B53:H53)</f>
        <v>0.11199999999999999</v>
      </c>
    </row>
  </sheetData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овз 12-18</vt:lpstr>
      <vt:lpstr>овз 7-10</vt:lpstr>
      <vt:lpstr>инв 12-18</vt:lpstr>
      <vt:lpstr>бюджет</vt:lpstr>
      <vt:lpstr>гп</vt:lpstr>
      <vt:lpstr>пл дети</vt:lpstr>
      <vt:lpstr>пл сотр</vt:lpstr>
      <vt:lpstr>печать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2023-12-18T05:32:19Z</dcterms:modified>
</cp:coreProperties>
</file>